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dsiskind\Downloads\"/>
    </mc:Choice>
  </mc:AlternateContent>
  <xr:revisionPtr revIDLastSave="0" documentId="8_{79B2BF54-ECE9-4608-AE2B-4212BFBEB528}" xr6:coauthVersionLast="47" xr6:coauthVersionMax="47" xr10:uidLastSave="{00000000-0000-0000-0000-000000000000}"/>
  <workbookProtection workbookAlgorithmName="SHA-512" workbookHashValue="6YRXmXIz9dPqLgCg3otcRkJjTS8HKd5YaT5E0YO4nJY7yX2f2bLCMdUq/Plk/8Ap6TzGfUl6pCAtMjZlbOCvkQ==" workbookSaltValue="2MzTQv3EfrG8JiolG6JvHA==" workbookSpinCount="100000" lockStructure="1"/>
  <bookViews>
    <workbookView xWindow="-120" yWindow="-120" windowWidth="29040" windowHeight="15720" xr2:uid="{00000000-000D-0000-FFFF-FFFF00000000}"/>
  </bookViews>
  <sheets>
    <sheet name="TEC FORM" sheetId="1" r:id="rId1"/>
    <sheet name="General TEC Instructions" sheetId="2" r:id="rId2"/>
    <sheet name="Electronic Workbook Instruction" sheetId="3" r:id="rId3"/>
  </sheets>
  <definedNames>
    <definedName name="DateCount">'TEC FORM'!$R$20</definedName>
    <definedName name="HowPaid">'TEC FORM'!$M$85:$M$87</definedName>
    <definedName name="IsJusticeCorps">'TEC FORM'!$R$15</definedName>
    <definedName name="MileageRate">'TEC FORM'!$I$55</definedName>
    <definedName name="position_tab">'TEC FORM'!$C$83:$E$88</definedName>
    <definedName name="_xlnm.Print_Area" localSheetId="2">'Electronic Workbook Instruction'!$B$2:$K$28</definedName>
    <definedName name="_xlnm.Print_Area" localSheetId="1">'General TEC Instructions'!$B$1:$K$84</definedName>
    <definedName name="_xlnm.Print_Area" localSheetId="0">'TEC FORM'!$B$2:$Q$79</definedName>
    <definedName name="PW">'General TEC Instructions'!$U$1</definedName>
    <definedName name="RateTable">'TEC FORM'!$B$86:$D$102</definedName>
    <definedName name="SmallTrans">'TEC FORM'!$O$85:$O$87</definedName>
    <definedName name="TransType">'TEC FORM'!$H$85:$H$91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5" i="1" l="1"/>
  <c r="F102" i="1"/>
  <c r="F103" i="1"/>
  <c r="F101" i="1" l="1"/>
  <c r="F100" i="1"/>
  <c r="F99" i="1"/>
  <c r="E76" i="1" l="1"/>
  <c r="O70" i="1" l="1"/>
  <c r="F98" i="1"/>
  <c r="O73" i="1" l="1"/>
  <c r="M46" i="1" l="1"/>
  <c r="J46" i="1"/>
  <c r="I46" i="1" l="1"/>
  <c r="V25" i="1" l="1"/>
  <c r="F95" i="1" l="1"/>
  <c r="F97" i="1"/>
  <c r="Q47" i="1" l="1"/>
  <c r="U29" i="1"/>
  <c r="V27" i="1" s="1"/>
  <c r="F94" i="1"/>
  <c r="U27" i="1"/>
  <c r="V26" i="1" s="1"/>
  <c r="F93" i="1"/>
  <c r="F96" i="1"/>
  <c r="F92" i="1"/>
  <c r="F91" i="1"/>
  <c r="F90" i="1"/>
  <c r="F89" i="1"/>
  <c r="F88" i="1"/>
  <c r="F87" i="1"/>
  <c r="F86" i="1"/>
  <c r="R20" i="1"/>
  <c r="S25" i="1"/>
  <c r="S35" i="1" s="1"/>
  <c r="U31" i="1"/>
  <c r="V28" i="1" s="1"/>
  <c r="U33" i="1"/>
  <c r="V29" i="1" s="1"/>
  <c r="U35" i="1"/>
  <c r="V30" i="1" s="1"/>
  <c r="U37" i="1"/>
  <c r="V31" i="1" s="1"/>
  <c r="U39" i="1"/>
  <c r="V32" i="1" s="1"/>
  <c r="U41" i="1"/>
  <c r="V33" i="1" s="1"/>
  <c r="U43" i="1"/>
  <c r="V34" i="1" s="1"/>
  <c r="E46" i="1"/>
  <c r="O66" i="1" s="1"/>
  <c r="F46" i="1"/>
  <c r="G46" i="1"/>
  <c r="H46" i="1"/>
  <c r="N46" i="1"/>
  <c r="O30" i="1"/>
  <c r="Q30" i="1" s="1"/>
  <c r="O44" i="1"/>
  <c r="Q44" i="1" s="1"/>
  <c r="O38" i="1"/>
  <c r="Q38" i="1" s="1"/>
  <c r="O42" i="1"/>
  <c r="Q42" i="1" s="1"/>
  <c r="O32" i="1"/>
  <c r="Q32" i="1" s="1"/>
  <c r="O40" i="1"/>
  <c r="Q40" i="1" s="1"/>
  <c r="O34" i="1"/>
  <c r="Q34" i="1" s="1"/>
  <c r="O36" i="1"/>
  <c r="Q36" i="1" s="1"/>
  <c r="O28" i="1" l="1"/>
  <c r="Q28" i="1" s="1"/>
  <c r="W25" i="1" a="1"/>
  <c r="W25" i="1" s="1"/>
  <c r="O67" i="1"/>
  <c r="O26" i="1"/>
  <c r="S33" i="1"/>
  <c r="S43" i="1"/>
  <c r="S41" i="1"/>
  <c r="S27" i="1"/>
  <c r="S31" i="1"/>
  <c r="S39" i="1"/>
  <c r="S29" i="1"/>
  <c r="S37" i="1"/>
  <c r="U45" i="1" a="1"/>
  <c r="U45" i="1" s="1"/>
  <c r="W26" i="1" a="1"/>
  <c r="W26" i="1" s="1"/>
  <c r="U47" i="1" a="1"/>
  <c r="U47" i="1" s="1"/>
  <c r="I55" i="1" l="1"/>
  <c r="E48" i="1"/>
  <c r="O46" i="1"/>
  <c r="O71" i="1" s="1"/>
  <c r="Q26" i="1"/>
  <c r="Q46" i="1" s="1"/>
  <c r="P48" i="1" s="1"/>
  <c r="S24" i="1"/>
  <c r="T24" i="1"/>
  <c r="B2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4" authorId="0" shapeId="0" xr:uid="{AE55F2F3-66F7-4DCD-9C71-C8DAB82C9717}">
      <text>
        <r>
          <rPr>
            <b/>
            <sz val="9"/>
            <color indexed="81"/>
            <rFont val="Tahoma"/>
            <family val="2"/>
          </rPr>
          <t>Windows User:</t>
        </r>
        <r>
          <rPr>
            <sz val="9"/>
            <color indexed="81"/>
            <rFont val="Tahoma"/>
            <family val="2"/>
          </rPr>
          <t xml:space="preserve">
If you are claiming mileage, you must have an annually approved  form STD 261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<sst xmlns="http://schemas.openxmlformats.org/spreadsheetml/2006/main" count="364" uniqueCount="298">
  <si>
    <t>TRAVEL EXPENSE CLAIM</t>
  </si>
  <si>
    <t xml:space="preserve"> Page</t>
  </si>
  <si>
    <t>of</t>
  </si>
  <si>
    <t xml:space="preserve"> </t>
  </si>
  <si>
    <t>CLAIMANT'S NAME</t>
  </si>
  <si>
    <t>RESIDENCE ADDRESS</t>
  </si>
  <si>
    <t>TELEPHONE NUMBER</t>
  </si>
  <si>
    <t>CITY</t>
  </si>
  <si>
    <t>STATE</t>
  </si>
  <si>
    <t>ZIP CODE</t>
  </si>
  <si>
    <t xml:space="preserve">  (3)</t>
  </si>
  <si>
    <t>(4)</t>
  </si>
  <si>
    <t xml:space="preserve">  (5)</t>
  </si>
  <si>
    <t>MEALS</t>
  </si>
  <si>
    <t>(6)</t>
  </si>
  <si>
    <t xml:space="preserve">  (7) </t>
  </si>
  <si>
    <t>TRANSPORTATION</t>
  </si>
  <si>
    <t>(8)</t>
  </si>
  <si>
    <t>(9)</t>
  </si>
  <si>
    <t>(A)</t>
  </si>
  <si>
    <t>(B)</t>
  </si>
  <si>
    <t>(C)</t>
  </si>
  <si>
    <t>(D)</t>
  </si>
  <si>
    <t>LOCATION</t>
  </si>
  <si>
    <t>INCIDEN-</t>
  </si>
  <si>
    <t>CARFARE</t>
  </si>
  <si>
    <t>PRIVATE CAR USE</t>
  </si>
  <si>
    <t>BUSINESS</t>
  </si>
  <si>
    <t>TOTAL</t>
  </si>
  <si>
    <t>(2)</t>
  </si>
  <si>
    <t>WHERE EXPENSES</t>
  </si>
  <si>
    <t>LODGING</t>
  </si>
  <si>
    <t>BREAK-</t>
  </si>
  <si>
    <t>TALS</t>
  </si>
  <si>
    <t>COST OF</t>
  </si>
  <si>
    <t>TYPE</t>
  </si>
  <si>
    <t>TOLLS</t>
  </si>
  <si>
    <t>EXPENSE</t>
  </si>
  <si>
    <t>EXPENSES</t>
  </si>
  <si>
    <t>DATE</t>
  </si>
  <si>
    <t>TIME</t>
  </si>
  <si>
    <t>WERE INCURRED</t>
  </si>
  <si>
    <t>FAST</t>
  </si>
  <si>
    <t>LUNCH</t>
  </si>
  <si>
    <t>DINNER</t>
  </si>
  <si>
    <t>USED</t>
  </si>
  <si>
    <t>PARKING</t>
  </si>
  <si>
    <t>MILES</t>
  </si>
  <si>
    <t>AMOUNT</t>
  </si>
  <si>
    <t>FOR DAY</t>
  </si>
  <si>
    <t>(10)</t>
  </si>
  <si>
    <t>SUBTOTALS</t>
  </si>
  <si>
    <t>CLAIM TOTAL</t>
  </si>
  <si>
    <t>(11)</t>
  </si>
  <si>
    <t>CLAIMANT'S SIGNATURE</t>
  </si>
  <si>
    <t>TYPE_OF_TRANS</t>
  </si>
  <si>
    <t>COST_OF_TRANS</t>
  </si>
  <si>
    <t>SMALL_TRANS</t>
  </si>
  <si>
    <t>A</t>
  </si>
  <si>
    <t>C</t>
  </si>
  <si>
    <t>B</t>
  </si>
  <si>
    <t>P</t>
  </si>
  <si>
    <t>CC</t>
  </si>
  <si>
    <t>T</t>
  </si>
  <si>
    <t>SCC</t>
  </si>
  <si>
    <t>PC</t>
  </si>
  <si>
    <t>R</t>
  </si>
  <si>
    <t>RC</t>
  </si>
  <si>
    <t>SC</t>
  </si>
  <si>
    <t>Cells in column 7(A) [COST OF TRANS] and in column 8 [BUSINESS EXPENSE] are split vertically to allow a brief description in the upper half and the claim amount in the lower half.</t>
  </si>
  <si>
    <t>Cells in column 7(C) [CARFARE, TOLLS, PARKING] are split both vertically and horizontally to allow two pairs of entries, with a letter code on the left and the amount on the immediate right.</t>
  </si>
  <si>
    <t>Certain cells contain Excel droplists to assist the data entry.  These cells are the MONTH/YEAR, 7(A) COST OF TRANS, 7(B) [TYPE USED], and 7(C) [CARFARE, TOLLS, PARKING].</t>
  </si>
  <si>
    <t xml:space="preserve">All money amount data entry cells are validated to assure that amounts entered do not carry more than two decimal places (i.e. fractions of a cent).  </t>
  </si>
  <si>
    <t>The worksheets are protected worksheets.  The user has access only to data entry cells.  Cells that contain headings and formulas (such as row totals and column totals) are protected.</t>
  </si>
  <si>
    <t xml:space="preserve">Cells are color coded per:  informational data entry = indigo; number of miles data entry = teal; money amount data entry = red; locked cells (headings and formulas) = black. </t>
  </si>
  <si>
    <t>Use of the code "SC" (State Car) in column (7)(B) for any line will prevent any mileage entered on that line from yielding a dollar claim amount.  Mileage on State Cars in not reimbursable.</t>
  </si>
  <si>
    <t>Do NOT use the Excel COPY/PASTE sequence to replicate data entry.  Unfortunately, even in a
protected worksheet, the COPY/PASTE sequence can damage cell formats and validations.</t>
  </si>
  <si>
    <t xml:space="preserve">This Excel workbook is modeled after the STD. 262 on the website of the Office of State Publishing.  </t>
  </si>
  <si>
    <t>TRAVEL EXPENSE CLAIM (TEC) FORM</t>
  </si>
  <si>
    <t>STATE OF CALIFORNIA</t>
  </si>
  <si>
    <r>
      <t xml:space="preserve">9.   </t>
    </r>
    <r>
      <rPr>
        <b/>
        <sz val="10"/>
        <rFont val="Arial"/>
        <family val="2"/>
      </rPr>
      <t>TOTAL EXPENSES FOR DAY</t>
    </r>
    <r>
      <rPr>
        <sz val="10"/>
        <rFont val="Arial"/>
        <family val="2"/>
      </rPr>
      <t xml:space="preserve"> – Daily total must be entered.</t>
    </r>
  </si>
  <si>
    <r>
      <t xml:space="preserve">7.   </t>
    </r>
    <r>
      <rPr>
        <b/>
        <sz val="10"/>
        <rFont val="Arial"/>
        <family val="2"/>
      </rPr>
      <t>TRANSPORTATION</t>
    </r>
    <r>
      <rPr>
        <sz val="10"/>
        <rFont val="Arial"/>
        <family val="2"/>
      </rPr>
      <t xml:space="preserve"> – The most efficient and least costly mode of transportation shall be reimbursed.</t>
    </r>
  </si>
  <si>
    <t xml:space="preserve">      claimed or reimbursed for travel of less than 24 hours or fractional days.</t>
  </si>
  <si>
    <t>TRANS.</t>
  </si>
  <si>
    <t>(AOC ELECTRONIC)</t>
  </si>
  <si>
    <t>Excel has a feature called AutoComplete in which Excel anticipates cell data entry based on the first few characters typed, and then imposes a suggested completion for the finished cell entry.  Some</t>
  </si>
  <si>
    <t xml:space="preserve">users find this feature disruptive to smooth data entry.  To disable AutoComplete, click on the Tools menu, select Options, select the Edit tab, and unselect "Enable AutoComplete." </t>
  </si>
  <si>
    <t xml:space="preserve">Yellow help screens will appear with many cells in the money data entry section of the worksheet.  If these help screens get in the way of data entry, they can be easily moved out of the way.  Simply  </t>
  </si>
  <si>
    <t>move the mouse pointer onto the offending help screen, hold down the mouse left click, and drag the help screen out of the way.</t>
  </si>
  <si>
    <t>GENERAL TEC INSTRUCTIONS</t>
  </si>
  <si>
    <t xml:space="preserve">      departure time above and return time below on the same line. Otherwise, use two lines to enter activity.</t>
  </si>
  <si>
    <t xml:space="preserve">      B.  Enter the method of transportation used.  Enter "A" for commercial airlines, "B" for bus, airport </t>
  </si>
  <si>
    <t xml:space="preserve">      C.  Enter carfare, bridge tolls, and parking charges.  Enter "C" for carfare, "P" for parking, and "T" for tolls. </t>
  </si>
  <si>
    <t xml:space="preserve">               ELECTRONIC WORKBOOK INSTRUCTIONS</t>
  </si>
  <si>
    <t>HEADQUARTERS ADDRESS</t>
  </si>
  <si>
    <t>E-MAIL ADDRESS</t>
  </si>
  <si>
    <t>POSITION/TITLE</t>
  </si>
  <si>
    <t>DIVISION</t>
  </si>
  <si>
    <t xml:space="preserve">      worked at your normal work location or home court. For example: 8:00 AM to 5:00 PM.</t>
  </si>
  <si>
    <t>SUPERIOR COURT OF CALIFORNIA COUNTY OF ALAMEDA</t>
  </si>
  <si>
    <t xml:space="preserve">PARKED BY:     </t>
  </si>
  <si>
    <t xml:space="preserve">DATE: </t>
  </si>
  <si>
    <t xml:space="preserve">POSTED BY:      </t>
  </si>
  <si>
    <t>Mileage rates</t>
  </si>
  <si>
    <t>Starting</t>
  </si>
  <si>
    <t>Justice Corps</t>
  </si>
  <si>
    <t>Rate</t>
  </si>
  <si>
    <t>armadillo</t>
  </si>
  <si>
    <t>Regular</t>
  </si>
  <si>
    <t>Current rate</t>
  </si>
  <si>
    <t>BUSINESS UNIT</t>
  </si>
  <si>
    <t>Grant WBS Number</t>
  </si>
  <si>
    <t>(12)</t>
  </si>
  <si>
    <t>COURT PRE-PAID EXPENSES</t>
  </si>
  <si>
    <t>VENDOR NO.</t>
  </si>
  <si>
    <t>DOCUMENT NO.</t>
  </si>
  <si>
    <t>FINANCE DIVISION USE ONLY</t>
  </si>
  <si>
    <t>ACCOUNT/GL</t>
  </si>
  <si>
    <t>COST CENTER</t>
  </si>
  <si>
    <t>WBS</t>
  </si>
  <si>
    <t>FA/PECT</t>
  </si>
  <si>
    <t>FUND</t>
  </si>
  <si>
    <t>MEALS &amp; INCIDENTAL</t>
  </si>
  <si>
    <t>AIR TRANSP.</t>
  </si>
  <si>
    <t>MILEAGE</t>
  </si>
  <si>
    <t>REGISTRATION</t>
  </si>
  <si>
    <t>OTHER</t>
  </si>
  <si>
    <t>GROUND TRANSP.</t>
  </si>
  <si>
    <t>$</t>
  </si>
  <si>
    <t>1-</t>
  </si>
  <si>
    <t>(1) TRAVEL DATE</t>
  </si>
  <si>
    <t>PURPOSE OF TRAVEL AND/OR REIMBURSEMENT CLAIM (I.E TRAINING, COVERAGE, INTERPRETING, ETC.)</t>
  </si>
  <si>
    <t>BUSINESS_UNITS</t>
  </si>
  <si>
    <t>Appeals</t>
  </si>
  <si>
    <t>Facilities Unit</t>
  </si>
  <si>
    <t>Family Law Facilitator &amp; Self Help Center</t>
  </si>
  <si>
    <t>Family Violence Services</t>
  </si>
  <si>
    <t>Financial Hearing Officer</t>
  </si>
  <si>
    <t>HHJ Family Law</t>
  </si>
  <si>
    <t>JusticeCorps</t>
  </si>
  <si>
    <t>Probate Administration</t>
  </si>
  <si>
    <t xml:space="preserve">DIVISION </t>
  </si>
  <si>
    <t xml:space="preserve">Civil Division </t>
  </si>
  <si>
    <t>Court Attendants</t>
  </si>
  <si>
    <t>Court Interpreters</t>
  </si>
  <si>
    <t>Court Reporter Unit</t>
  </si>
  <si>
    <t>Executive Office Division</t>
  </si>
  <si>
    <t>Family Division</t>
  </si>
  <si>
    <t>Finance/Facilities Division</t>
  </si>
  <si>
    <t>Human Resources Division</t>
  </si>
  <si>
    <t>Informational Technology Division</t>
  </si>
  <si>
    <t>Judicial Services</t>
  </si>
  <si>
    <t>Jury Services</t>
  </si>
  <si>
    <t>Juvenile Division</t>
  </si>
  <si>
    <t xml:space="preserve">Legal Services </t>
  </si>
  <si>
    <t xml:space="preserve">Records Management </t>
  </si>
  <si>
    <t>Traffic Division</t>
  </si>
  <si>
    <t>LOCATIONS</t>
  </si>
  <si>
    <t>RCD - 1225 Fallon St, Oakland, CA 94612</t>
  </si>
  <si>
    <t>HHJ - 24405 Amador St, Hayward, CA 94544</t>
  </si>
  <si>
    <t>WWM - 661 Washington St, Oakland, CA 94607</t>
  </si>
  <si>
    <t>GEM - 2233 Shoreline Dr, Alameda, CA 94501</t>
  </si>
  <si>
    <t>FHJ - 39439 Paseo Padre Parkway, Fremont, CA 94538</t>
  </si>
  <si>
    <t>JJC - 2500 Fairmont Drive, San Leandro, CA 94578</t>
  </si>
  <si>
    <t>JGP - 2060 Fairmont Drive, San Leandro, CA 94578</t>
  </si>
  <si>
    <t xml:space="preserve">ECHOJ - 5151 Gleason Drive, Dublin, CA 94568 </t>
  </si>
  <si>
    <t>QIC CODE</t>
  </si>
  <si>
    <t>* See Instructions on Tab 2 and 3 *</t>
  </si>
  <si>
    <r>
      <t>All TEC's must be completed in ink (other than black), unless electronically printed.</t>
    </r>
    <r>
      <rPr>
        <sz val="10"/>
        <rFont val="Arial"/>
        <family val="2"/>
      </rPr>
      <t xml:space="preserve"> Completion of the </t>
    </r>
  </si>
  <si>
    <r>
      <t xml:space="preserve">1.   </t>
    </r>
    <r>
      <rPr>
        <b/>
        <sz val="10"/>
        <rFont val="Arial"/>
        <family val="2"/>
      </rPr>
      <t>DATE OF TRAVEL</t>
    </r>
    <r>
      <rPr>
        <sz val="10"/>
        <rFont val="Arial"/>
        <family val="2"/>
      </rPr>
      <t xml:space="preserve"> – Enter the date of travel as mm/dd/yyyy, such as "8/22/2008"</t>
    </r>
  </si>
  <si>
    <r>
      <t xml:space="preserve">2.   </t>
    </r>
    <r>
      <rPr>
        <b/>
        <sz val="10"/>
        <rFont val="Arial"/>
        <family val="2"/>
      </rPr>
      <t>DATE &amp; TIME</t>
    </r>
    <r>
      <rPr>
        <sz val="10"/>
        <rFont val="Arial"/>
        <family val="2"/>
      </rPr>
      <t xml:space="preserve"> – Enter numeric day of the month. </t>
    </r>
    <r>
      <rPr>
        <b/>
        <sz val="10"/>
        <rFont val="Arial"/>
        <family val="2"/>
      </rPr>
      <t xml:space="preserve">Time of departure and return must be entered </t>
    </r>
  </si>
  <si>
    <r>
      <t xml:space="preserve">      </t>
    </r>
    <r>
      <rPr>
        <b/>
        <sz val="10"/>
        <rFont val="Arial"/>
        <family val="2"/>
      </rPr>
      <t>using a 24-hour clock, example: 1700 = 5:00 p.m.</t>
    </r>
    <r>
      <rPr>
        <sz val="10"/>
        <rFont val="Arial"/>
        <family val="2"/>
      </rPr>
      <t xml:space="preserve">  If departure and return are same date, enter</t>
    </r>
  </si>
  <si>
    <r>
      <t xml:space="preserve">3.   </t>
    </r>
    <r>
      <rPr>
        <b/>
        <sz val="10"/>
        <rFont val="Arial"/>
        <family val="2"/>
      </rPr>
      <t>LOCATION</t>
    </r>
    <r>
      <rPr>
        <sz val="10"/>
        <rFont val="Arial"/>
        <family val="2"/>
      </rPr>
      <t xml:space="preserve"> – Enter the location where the expenses were incurred. To be eligible for lodging</t>
    </r>
  </si>
  <si>
    <t xml:space="preserve">     * Reference: Superior Court of Californa, County of Alameda Travel Rates and Guidelines *</t>
  </si>
  <si>
    <t xml:space="preserve">      A.  Enter the cost of transportation.  Enter "C" for cash, "CC" for credit card, and "SCC" for state (court) </t>
  </si>
  <si>
    <t xml:space="preserve">           credit card.</t>
  </si>
  <si>
    <t xml:space="preserve">           shuttle, light rail or BART, "PC" for privately owned vehicle, "R" for railway, "RC" for rental vehicle,</t>
  </si>
  <si>
    <t xml:space="preserve">           "SC" for state vehicle, and "T" for taxi.</t>
  </si>
  <si>
    <t xml:space="preserve">mileage is the total cost of an economy/coach seat only or the lesser amount. * </t>
  </si>
  <si>
    <r>
      <t xml:space="preserve">11. </t>
    </r>
    <r>
      <rPr>
        <b/>
        <sz val="10"/>
        <rFont val="Arial"/>
        <family val="2"/>
      </rPr>
      <t>COURT PREPAID EXPENSES</t>
    </r>
    <r>
      <rPr>
        <sz val="10"/>
        <rFont val="Arial"/>
        <family val="2"/>
      </rPr>
      <t xml:space="preserve"> - Enter amount purchased using Court credit card prior to the trip  </t>
    </r>
  </si>
  <si>
    <r>
      <t xml:space="preserve">12. </t>
    </r>
    <r>
      <rPr>
        <b/>
        <sz val="10"/>
        <rFont val="Arial"/>
        <family val="2"/>
      </rPr>
      <t>PURPOSE OF TRAVEL AND/OR REIMBURSEMENT CLAIM</t>
    </r>
    <r>
      <rPr>
        <sz val="10"/>
        <rFont val="Arial"/>
        <family val="2"/>
      </rPr>
      <t xml:space="preserve"> – Explain the need (purpose) for travel and any</t>
    </r>
  </si>
  <si>
    <r>
      <t xml:space="preserve">13. </t>
    </r>
    <r>
      <rPr>
        <b/>
        <sz val="10"/>
        <rFont val="Arial"/>
        <family val="2"/>
      </rPr>
      <t>NORMAL WORK HOURS</t>
    </r>
    <r>
      <rPr>
        <sz val="10"/>
        <rFont val="Arial"/>
        <family val="2"/>
      </rPr>
      <t xml:space="preserve"> – </t>
    </r>
    <r>
      <rPr>
        <b/>
        <sz val="10"/>
        <rFont val="Arial"/>
        <family val="2"/>
      </rPr>
      <t>Mandatory</t>
    </r>
    <r>
      <rPr>
        <sz val="10"/>
        <rFont val="Arial"/>
        <family val="2"/>
      </rPr>
      <t xml:space="preserve"> for meal reimbursement.  List the normal working hours regularly</t>
    </r>
  </si>
  <si>
    <r>
      <t xml:space="preserve">15. </t>
    </r>
    <r>
      <rPr>
        <b/>
        <sz val="10"/>
        <rFont val="Arial"/>
        <family val="2"/>
      </rPr>
      <t>MILEAGE RATE CLAIMED</t>
    </r>
    <r>
      <rPr>
        <sz val="10"/>
        <rFont val="Arial"/>
        <family val="2"/>
      </rPr>
      <t xml:space="preserve"> – Issued by the Internal Revenue Service. It's the standard mileage rate for the use</t>
    </r>
  </si>
  <si>
    <r>
      <t xml:space="preserve"> of a private owned vehicle. </t>
    </r>
    <r>
      <rPr>
        <b/>
        <sz val="10"/>
        <rFont val="Arial"/>
        <family val="2"/>
      </rPr>
      <t>Mandatory</t>
    </r>
    <r>
      <rPr>
        <sz val="10"/>
        <rFont val="Arial"/>
        <family val="2"/>
      </rPr>
      <t xml:space="preserve"> for personal car mileage reimbursement.</t>
    </r>
  </si>
  <si>
    <r>
      <t xml:space="preserve">16. </t>
    </r>
    <r>
      <rPr>
        <b/>
        <sz val="10"/>
        <rFont val="Arial"/>
        <family val="2"/>
      </rPr>
      <t>CLAIMANT'S CERTIFICATION, SIGNATURE AND DATE</t>
    </r>
    <r>
      <rPr>
        <sz val="10"/>
        <rFont val="Arial"/>
        <family val="2"/>
      </rPr>
      <t xml:space="preserve"> – </t>
    </r>
    <r>
      <rPr>
        <b/>
        <sz val="10"/>
        <rFont val="Arial"/>
        <family val="2"/>
      </rPr>
      <t>Mandatory.</t>
    </r>
  </si>
  <si>
    <t>Concerning header information (claimant's name, business unit, division, residence address, etc.) the user completes this information in its entirety.  If more than one page is needed, retain header information and change page number.</t>
  </si>
  <si>
    <r>
      <rPr>
        <b/>
        <sz val="8"/>
        <rFont val="Arial"/>
        <family val="2"/>
      </rPr>
      <t>(13)</t>
    </r>
    <r>
      <rPr>
        <sz val="8"/>
        <rFont val="Arial"/>
        <family val="2"/>
      </rPr>
      <t xml:space="preserve"> NORMAL WORK HOURS</t>
    </r>
  </si>
  <si>
    <t>incurred by me in accordance with the Superior Court of California, County of Alameda's</t>
  </si>
  <si>
    <t xml:space="preserve">   travel reimbursement policy and  guidelines as adopted by the Judicial Council of California.</t>
  </si>
  <si>
    <r>
      <rPr>
        <b/>
        <sz val="8"/>
        <rFont val="Arial"/>
        <family val="2"/>
      </rPr>
      <t xml:space="preserve">(14) </t>
    </r>
    <r>
      <rPr>
        <sz val="8"/>
        <rFont val="Arial"/>
        <family val="2"/>
      </rPr>
      <t>PRIVATE VEHICLE LICENSE NUMBER</t>
    </r>
  </si>
  <si>
    <r>
      <rPr>
        <b/>
        <sz val="8"/>
        <rFont val="Arial"/>
        <family val="2"/>
      </rPr>
      <t xml:space="preserve">(15) </t>
    </r>
    <r>
      <rPr>
        <sz val="8"/>
        <rFont val="Arial"/>
        <family val="2"/>
      </rPr>
      <t>MILEAGE RATE CLAIMED</t>
    </r>
  </si>
  <si>
    <r>
      <rPr>
        <b/>
        <sz val="8"/>
        <rFont val="Arial"/>
        <family val="2"/>
      </rPr>
      <t xml:space="preserve">(16) </t>
    </r>
    <r>
      <rPr>
        <sz val="8"/>
        <rFont val="Arial"/>
        <family val="2"/>
      </rPr>
      <t>I HEREBY CERTIFY that the above statement is a true statement of the travel expenses</t>
    </r>
  </si>
  <si>
    <r>
      <rPr>
        <b/>
        <sz val="8"/>
        <rFont val="Arial"/>
        <family val="2"/>
      </rPr>
      <t>(17)</t>
    </r>
    <r>
      <rPr>
        <sz val="8"/>
        <rFont val="Arial"/>
        <family val="2"/>
      </rPr>
      <t xml:space="preserve"> SIGNATURE, OFFICER APPROVING TRAVEL AND PAYMENT</t>
    </r>
  </si>
  <si>
    <t xml:space="preserve">* Personal vehicle in lieu of commerical airline: The maximum amount that will be reimbursed for </t>
  </si>
  <si>
    <t xml:space="preserve">      D.  Enter the miles driven to business destination.</t>
  </si>
  <si>
    <t xml:space="preserve">  * Reference: P&amp;P_Travel Expense Reimbursement for Judicial Officers and Court Employees *</t>
  </si>
  <si>
    <r>
      <t xml:space="preserve">10. </t>
    </r>
    <r>
      <rPr>
        <b/>
        <sz val="10"/>
        <rFont val="Arial"/>
        <family val="2"/>
      </rPr>
      <t>SUBTOTALS</t>
    </r>
    <r>
      <rPr>
        <sz val="10"/>
        <rFont val="Arial"/>
        <family val="2"/>
      </rPr>
      <t xml:space="preserve"> – Enter column totals (claim should be in balance).  </t>
    </r>
  </si>
  <si>
    <t>* CLAIM TOTAL is the amount claimaint is requesting to get reimbursed *</t>
  </si>
  <si>
    <t xml:space="preserve">      business expenses. Enter details or explanation of items included in above columns.</t>
  </si>
  <si>
    <r>
      <t xml:space="preserve">14. </t>
    </r>
    <r>
      <rPr>
        <b/>
        <sz val="10"/>
        <rFont val="Arial"/>
        <family val="2"/>
      </rPr>
      <t>PRIVATE VEHICLE LICENSE NUMBER</t>
    </r>
    <r>
      <rPr>
        <sz val="10"/>
        <rFont val="Arial"/>
        <family val="2"/>
      </rPr>
      <t xml:space="preserve"> – </t>
    </r>
    <r>
      <rPr>
        <b/>
        <sz val="10"/>
        <rFont val="Arial"/>
        <family val="2"/>
      </rPr>
      <t>Mandatory</t>
    </r>
    <r>
      <rPr>
        <sz val="10"/>
        <rFont val="Arial"/>
        <family val="2"/>
      </rPr>
      <t xml:space="preserve"> for mileage reimbursement.</t>
    </r>
  </si>
  <si>
    <r>
      <t xml:space="preserve">upper portion of the form in its entirety is </t>
    </r>
    <r>
      <rPr>
        <u/>
        <sz val="10"/>
        <rFont val="Arial"/>
        <family val="2"/>
      </rPr>
      <t>required</t>
    </r>
    <r>
      <rPr>
        <sz val="10"/>
        <rFont val="Arial"/>
        <family val="2"/>
      </rPr>
      <t>. "</t>
    </r>
    <r>
      <rPr>
        <b/>
        <i/>
        <sz val="10"/>
        <rFont val="Arial"/>
        <family val="2"/>
      </rPr>
      <t xml:space="preserve">Headquarters" </t>
    </r>
    <r>
      <rPr>
        <sz val="10"/>
        <rFont val="Arial"/>
        <family val="2"/>
      </rPr>
      <t xml:space="preserve">is defined as the traveler's primary place of </t>
    </r>
  </si>
  <si>
    <r>
      <rPr>
        <b/>
        <i/>
        <sz val="10"/>
        <rFont val="Arial"/>
        <family val="2"/>
      </rPr>
      <t>Receipts</t>
    </r>
    <r>
      <rPr>
        <sz val="10"/>
        <rFont val="Arial"/>
        <family val="2"/>
      </rPr>
      <t xml:space="preserve"> should be arranged in chronological order and taped onto an 8 1/2 x 11 sheet of paper. </t>
    </r>
  </si>
  <si>
    <r>
      <t xml:space="preserve">4.   </t>
    </r>
    <r>
      <rPr>
        <b/>
        <sz val="10"/>
        <rFont val="Arial"/>
        <family val="2"/>
      </rPr>
      <t>LODGING</t>
    </r>
    <r>
      <rPr>
        <sz val="10"/>
        <rFont val="Arial"/>
        <family val="2"/>
      </rPr>
      <t xml:space="preserve"> – Enter the actual cost of lodging not to exceed the maximum authorized rate, plus tax per day. </t>
    </r>
  </si>
  <si>
    <r>
      <t xml:space="preserve">      Each day of lodging must be listed separately on the form. </t>
    </r>
    <r>
      <rPr>
        <b/>
        <sz val="10"/>
        <rFont val="Arial"/>
        <family val="2"/>
      </rPr>
      <t>An itemized</t>
    </r>
    <r>
      <rPr>
        <sz val="10"/>
        <rFont val="Arial"/>
        <family val="2"/>
      </rPr>
      <t xml:space="preserve"> </t>
    </r>
    <r>
      <rPr>
        <i/>
        <sz val="10"/>
        <rFont val="Arial"/>
        <family val="2"/>
      </rPr>
      <t>receipt</t>
    </r>
    <r>
      <rPr>
        <sz val="10"/>
        <rFont val="Arial"/>
        <family val="2"/>
      </rPr>
      <t xml:space="preserve"> is </t>
    </r>
    <r>
      <rPr>
        <b/>
        <sz val="10"/>
        <rFont val="Arial"/>
        <family val="2"/>
      </rPr>
      <t>mandatory.</t>
    </r>
  </si>
  <si>
    <r>
      <t xml:space="preserve">      Original receipts (copies are acceptable) are </t>
    </r>
    <r>
      <rPr>
        <b/>
        <sz val="10"/>
        <rFont val="Arial"/>
        <family val="2"/>
      </rPr>
      <t>mandatory</t>
    </r>
    <r>
      <rPr>
        <sz val="10"/>
        <rFont val="Arial"/>
        <family val="2"/>
      </rPr>
      <t xml:space="preserve"> for all taxi fares, shuttle fares, bridge and road tolls, </t>
    </r>
  </si>
  <si>
    <t xml:space="preserve">      as to a lost receipt will not be accepted for lodging, airfare, rental car, and/or business expenses. For a </t>
  </si>
  <si>
    <t>ticketless flight, submit the itinerary. The itinerary includes the same information that would be found on a ticket.</t>
  </si>
  <si>
    <t xml:space="preserve">      obtained or have been lost, a signed statement to that effect shall be made and the reason given. A statement</t>
  </si>
  <si>
    <t xml:space="preserve">  (Ex: registaration fees)</t>
  </si>
  <si>
    <r>
      <t xml:space="preserve">* Must have an annually approved </t>
    </r>
    <r>
      <rPr>
        <b/>
        <i/>
        <sz val="10"/>
        <rFont val="Arial"/>
        <family val="2"/>
      </rPr>
      <t>Authorization To Use Privately Owned Vehicles On State Business</t>
    </r>
  </si>
  <si>
    <r>
      <t xml:space="preserve">17. </t>
    </r>
    <r>
      <rPr>
        <b/>
        <sz val="10"/>
        <rFont val="Arial"/>
        <family val="2"/>
      </rPr>
      <t>SIGNATURE AND DATE OF APPROVING OFFICER</t>
    </r>
    <r>
      <rPr>
        <sz val="10"/>
        <rFont val="Arial"/>
        <family val="2"/>
      </rPr>
      <t xml:space="preserve"> – </t>
    </r>
    <r>
      <rPr>
        <b/>
        <sz val="10"/>
        <rFont val="Arial"/>
        <family val="2"/>
      </rPr>
      <t>Mandatory.</t>
    </r>
    <r>
      <rPr>
        <sz val="10"/>
        <rFont val="Arial"/>
        <family val="2"/>
      </rPr>
      <t xml:space="preserve"> (Each employee must have a legitimate </t>
    </r>
  </si>
  <si>
    <t xml:space="preserve">      and reasonable need to travel before supervisors and/or managers give their approval. It is inappropriate for an</t>
  </si>
  <si>
    <t xml:space="preserve">      employee to travel without this approval. The most reasonable mode of transportation and/or lodging must be</t>
  </si>
  <si>
    <t xml:space="preserve">      acquired when traveling. It is the approving officers responsibility to ascertain the accuracy, necessity and</t>
  </si>
  <si>
    <t xml:space="preserve">      reasonableness of the expenses for which reimbursement is claimed.)  Travelers must submit a signed original </t>
  </si>
  <si>
    <t xml:space="preserve">      claim to the Division Director or Authorized Supervisor/Manager an approval and obtain a copy of their claim </t>
  </si>
  <si>
    <t xml:space="preserve">and supporting documents for reference. Completed claim will be forwarded to Accounts Payable for review </t>
  </si>
  <si>
    <t xml:space="preserve">and processing. </t>
  </si>
  <si>
    <t xml:space="preserve">  Section: 3.4.2 Personal Vehicle Mileage</t>
  </si>
  <si>
    <r>
      <rPr>
        <b/>
        <i/>
        <sz val="10"/>
        <rFont val="Arial"/>
        <family val="2"/>
      </rPr>
      <t>form</t>
    </r>
    <r>
      <rPr>
        <b/>
        <sz val="10"/>
        <rFont val="Arial"/>
        <family val="2"/>
      </rPr>
      <t xml:space="preserve"> (State of California, form STD. 261) on file with the Finance Division - Accounts Payable * </t>
    </r>
  </si>
  <si>
    <t>TOLL</t>
  </si>
  <si>
    <t>CURRENT STD 261 FORM VERIFIED</t>
  </si>
  <si>
    <t>Executive Office Projects and Programs</t>
  </si>
  <si>
    <t>Judicial Services Administration*</t>
  </si>
  <si>
    <t>Executive Office*</t>
  </si>
  <si>
    <t>Legal Services Administration*</t>
  </si>
  <si>
    <t>Criminal  Administration*</t>
  </si>
  <si>
    <t>Criminal Courtroom Clerk Administration*</t>
  </si>
  <si>
    <t>Civil Administration*</t>
  </si>
  <si>
    <t>Civil Courtroom Clerk Administration*</t>
  </si>
  <si>
    <t>Family Administration*</t>
  </si>
  <si>
    <t xml:space="preserve">HHJ Civil Unit </t>
  </si>
  <si>
    <t>Court Attendants Administration*</t>
  </si>
  <si>
    <t>Human Resources Administration*</t>
  </si>
  <si>
    <t>Finance/Facilities Administration*</t>
  </si>
  <si>
    <t>Emergency Services</t>
  </si>
  <si>
    <t>Information Technology Administration*</t>
  </si>
  <si>
    <t>Traffic Administration*</t>
  </si>
  <si>
    <t>Courtroom Clerk - Traffic Administration*</t>
  </si>
  <si>
    <t>Juvenile Administration- Delinquency*</t>
  </si>
  <si>
    <t>Juvenile Administration- Dependency*</t>
  </si>
  <si>
    <t>Juvenile Courtroom Clerk -Administration*</t>
  </si>
  <si>
    <t>Court Reporter Administration*</t>
  </si>
  <si>
    <t>Jury Services Administration*</t>
  </si>
  <si>
    <t>Court Interpreters Administration*</t>
  </si>
  <si>
    <t>Records Management Administration*</t>
  </si>
  <si>
    <t>Exhibits</t>
  </si>
  <si>
    <t>1-1001 , 1100 , 110001</t>
  </si>
  <si>
    <t>1-1101 , 9100 , 110001</t>
  </si>
  <si>
    <t>1-1103 , 9100 , 110001</t>
  </si>
  <si>
    <t>1-1201 , 1100 , 110001</t>
  </si>
  <si>
    <t>1-1301 , 1212 , 110001</t>
  </si>
  <si>
    <t>1-1301 , 1100 , 110001</t>
  </si>
  <si>
    <t>1-1401 , 1220 , 110001</t>
  </si>
  <si>
    <t>1-1401 , 1100 , 110001</t>
  </si>
  <si>
    <t>1-1402 , 1232 , 110001</t>
  </si>
  <si>
    <t>1-1501 , 1100 , 110001</t>
  </si>
  <si>
    <t>1-1501 , 1231 , 110001</t>
  </si>
  <si>
    <t>1-1501 , 1220 , 110001</t>
  </si>
  <si>
    <t>1-1510 , 1231 , 110001</t>
  </si>
  <si>
    <t>1-1601 , 1340 , 110001</t>
  </si>
  <si>
    <t>1-1701 , 9300 , 110001</t>
  </si>
  <si>
    <t>1-1801 , 9200 , 110001</t>
  </si>
  <si>
    <t>1-5555 , 2120 , 110001</t>
  </si>
  <si>
    <t>1-1901 , 9500 , 110001</t>
  </si>
  <si>
    <t>1-3221 , 1211 , 110001</t>
  </si>
  <si>
    <t>1-3221 , 1100 , 110001</t>
  </si>
  <si>
    <t>1-4331 , 1234 , 110001</t>
  </si>
  <si>
    <t>1-4331 , 1233 , 110001</t>
  </si>
  <si>
    <t>1-4331 , 1100 , 110001</t>
  </si>
  <si>
    <t>1-5521 , 1100 , 110001</t>
  </si>
  <si>
    <t>1-5621 , 1330 , 110001</t>
  </si>
  <si>
    <t>1-5721 , 1320 , 110001</t>
  </si>
  <si>
    <t>1-5821 , 1310 , 110001</t>
  </si>
  <si>
    <t>1-5822 , 1310 , 110001</t>
  </si>
  <si>
    <t>1-5823 , 1310 , 110001</t>
  </si>
  <si>
    <t>Family Courtroom Clerks</t>
  </si>
  <si>
    <t>Family Alternative Dispute Resolution</t>
  </si>
  <si>
    <t>Family Dependency Mediation</t>
  </si>
  <si>
    <t>Office of Collaborative Courts Services*</t>
  </si>
  <si>
    <t>Criminal Division</t>
  </si>
  <si>
    <t>BCH - 2120 Martin Luther King Jr Way, Berkeley, CA 94704</t>
  </si>
  <si>
    <r>
      <t xml:space="preserve">assigned employment. Submit the signed original or copy with supporting documentation within </t>
    </r>
    <r>
      <rPr>
        <b/>
        <sz val="10"/>
        <rFont val="Arial"/>
        <family val="2"/>
      </rPr>
      <t>60</t>
    </r>
    <r>
      <rPr>
        <sz val="10"/>
        <rFont val="Arial"/>
        <family val="2"/>
      </rPr>
      <t xml:space="preserve"> days of travel. </t>
    </r>
  </si>
  <si>
    <r>
      <t xml:space="preserve">6.   </t>
    </r>
    <r>
      <rPr>
        <b/>
        <sz val="10"/>
        <rFont val="Arial"/>
        <family val="2"/>
      </rPr>
      <t>INCIDENTALS</t>
    </r>
    <r>
      <rPr>
        <sz val="10"/>
        <rFont val="Arial"/>
        <family val="2"/>
      </rPr>
      <t xml:space="preserve"> – </t>
    </r>
    <r>
      <rPr>
        <b/>
        <sz val="10"/>
        <rFont val="Arial"/>
        <family val="2"/>
      </rPr>
      <t>Actual amount up to $5</t>
    </r>
    <r>
      <rPr>
        <sz val="10"/>
        <rFont val="Arial"/>
        <family val="2"/>
      </rPr>
      <t xml:space="preserve"> for each full 24-hour period. Incidentals may not be</t>
    </r>
  </si>
  <si>
    <r>
      <t xml:space="preserve">5.   </t>
    </r>
    <r>
      <rPr>
        <b/>
        <sz val="10"/>
        <rFont val="Arial"/>
        <family val="2"/>
      </rPr>
      <t>MEALS</t>
    </r>
    <r>
      <rPr>
        <sz val="10"/>
        <rFont val="Arial"/>
        <family val="2"/>
      </rPr>
      <t xml:space="preserve"> – </t>
    </r>
    <r>
      <rPr>
        <b/>
        <sz val="10"/>
        <rFont val="Arial"/>
        <family val="2"/>
      </rPr>
      <t>Actual amounts</t>
    </r>
    <r>
      <rPr>
        <sz val="10"/>
        <rFont val="Arial"/>
        <family val="2"/>
      </rPr>
      <t xml:space="preserve"> not to exceed </t>
    </r>
    <r>
      <rPr>
        <b/>
        <sz val="10"/>
        <rFont val="Arial"/>
        <family val="2"/>
      </rPr>
      <t>$16 for breakfast, $19 for lunch, and $28 for dinner.</t>
    </r>
  </si>
  <si>
    <t xml:space="preserve">      Travelers are not eligible for Meal and Incidential reimbursement for travel of less than 12 hours. Travel more </t>
  </si>
  <si>
    <t xml:space="preserve">      12 hours but less than 24 hours is eligible for reimbursement of actual expenses up to $51. Travel 24 hours or </t>
  </si>
  <si>
    <t xml:space="preserve">      more is eligbile for reimbursement of actual expenses up to $51 on the first and last day of travel and up to $68 </t>
  </si>
  <si>
    <t xml:space="preserve">      on the full days of travel in between. Note: all meal reimbursement for one day trips are taxable and reportable</t>
  </si>
  <si>
    <t xml:space="preserve">      income unless the travel included an overnight stay.</t>
  </si>
  <si>
    <t>public ground transportation fares, and parking fees of more than $10. In cases where receipts cannot be</t>
  </si>
  <si>
    <r>
      <t xml:space="preserve">8.   </t>
    </r>
    <r>
      <rPr>
        <b/>
        <sz val="10"/>
        <rFont val="Arial"/>
        <family val="2"/>
      </rPr>
      <t>BUSINESS EXPENSE</t>
    </r>
    <r>
      <rPr>
        <sz val="10"/>
        <rFont val="Arial"/>
        <family val="2"/>
      </rPr>
      <t xml:space="preserve"> – Receipts are </t>
    </r>
    <r>
      <rPr>
        <b/>
        <sz val="10"/>
        <rFont val="Arial"/>
        <family val="2"/>
      </rPr>
      <t>mandatory</t>
    </r>
    <r>
      <rPr>
        <sz val="10"/>
        <rFont val="Arial"/>
        <family val="2"/>
      </rPr>
      <t xml:space="preserve"> for all business expenses. Use this column for business</t>
    </r>
  </si>
  <si>
    <t xml:space="preserve">      expenses other than meals, lodging, and transportation.</t>
  </si>
  <si>
    <r>
      <t xml:space="preserve">      and/or meal reimbursement, expenses must be incurred in excess of 50 miles from </t>
    </r>
    <r>
      <rPr>
        <b/>
        <sz val="10"/>
        <rFont val="Arial"/>
        <family val="2"/>
      </rPr>
      <t>headquarters.</t>
    </r>
  </si>
  <si>
    <t>Learning and Development</t>
  </si>
  <si>
    <t>Data Analytics</t>
  </si>
  <si>
    <t>Executive Office of Projects and Programs</t>
  </si>
  <si>
    <t>Form FIN-002, Rev. 07/1/2026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</si>
</sst>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0.000"/>
    <numFmt numFmtId="166" formatCode="0."/>
    <numFmt numFmtId="167" formatCode="#,##0.000_);[Red]\(#,##0.000\)"/>
    <numFmt numFmtId="168" formatCode="#,##0.000"/>
  </numFmts>
  <fonts count="42" x14ac:knownFonts="1">
    <font>
      <sz val="10"/>
      <name val="Arial"/>
    </font>
    <font>
      <sz val="10"/>
      <name val="Arial"/>
      <family val="2"/>
    </font>
    <font>
      <sz val="6"/>
      <name val="Arial"/>
      <family val="2"/>
    </font>
    <font>
      <sz val="12"/>
      <name val="Arial"/>
      <family val="2"/>
    </font>
    <font>
      <b/>
      <i/>
      <sz val="8"/>
      <name val="Arial"/>
      <family val="2"/>
    </font>
    <font>
      <sz val="8"/>
      <name val="Arial"/>
      <family val="2"/>
    </font>
    <font>
      <sz val="10"/>
      <name val="Arial"/>
      <family val="2"/>
    </font>
    <font>
      <sz val="11"/>
      <name val="Arial"/>
      <family val="2"/>
    </font>
    <font>
      <b/>
      <sz val="10"/>
      <name val="Arial"/>
      <family val="2"/>
    </font>
    <font>
      <sz val="8"/>
      <color indexed="62"/>
      <name val="Arial"/>
      <family val="2"/>
    </font>
    <font>
      <sz val="8"/>
      <color indexed="10"/>
      <name val="Arial"/>
      <family val="2"/>
    </font>
    <font>
      <sz val="6"/>
      <color indexed="62"/>
      <name val="Arial"/>
      <family val="2"/>
    </font>
    <font>
      <sz val="8"/>
      <color indexed="21"/>
      <name val="Arial"/>
      <family val="2"/>
    </font>
    <font>
      <b/>
      <sz val="9"/>
      <name val="Arial"/>
      <family val="2"/>
    </font>
    <font>
      <b/>
      <sz val="8"/>
      <name val="Arial"/>
      <family val="2"/>
    </font>
    <font>
      <i/>
      <sz val="8"/>
      <color indexed="12"/>
      <name val="Arial"/>
      <family val="2"/>
    </font>
    <font>
      <sz val="9"/>
      <name val="Arial"/>
      <family val="2"/>
    </font>
    <font>
      <sz val="7"/>
      <name val="Arial"/>
      <family val="2"/>
    </font>
    <font>
      <sz val="8"/>
      <name val="Arial"/>
      <family val="2"/>
    </font>
    <font>
      <b/>
      <sz val="16"/>
      <name val="Arial"/>
      <family val="2"/>
    </font>
    <font>
      <b/>
      <sz val="14"/>
      <name val="Arial"/>
      <family val="2"/>
    </font>
    <font>
      <b/>
      <sz val="20"/>
      <name val="Arial"/>
      <family val="2"/>
    </font>
    <font>
      <sz val="20"/>
      <name val="Arial"/>
      <family val="2"/>
    </font>
    <font>
      <b/>
      <u/>
      <sz val="8"/>
      <name val="Arial"/>
      <family val="2"/>
    </font>
    <font>
      <u/>
      <sz val="8"/>
      <name val="Arial"/>
      <family val="2"/>
    </font>
    <font>
      <sz val="10"/>
      <color indexed="49"/>
      <name val="Arial"/>
      <family val="2"/>
    </font>
    <font>
      <sz val="6"/>
      <color indexed="49"/>
      <name val="Arial"/>
      <family val="2"/>
    </font>
    <font>
      <sz val="10"/>
      <color indexed="46"/>
      <name val="Arial"/>
      <family val="2"/>
    </font>
    <font>
      <b/>
      <sz val="12"/>
      <name val="Arial"/>
      <family val="2"/>
    </font>
    <font>
      <b/>
      <sz val="12"/>
      <color indexed="10"/>
      <name val="Arial"/>
      <family val="2"/>
    </font>
    <font>
      <sz val="16"/>
      <name val="Arial"/>
      <family val="2"/>
    </font>
    <font>
      <b/>
      <sz val="10"/>
      <color theme="0"/>
      <name val="Arial"/>
      <family val="2"/>
    </font>
    <font>
      <sz val="11"/>
      <color theme="1"/>
      <name val="Calibri"/>
      <family val="2"/>
      <scheme val="minor"/>
    </font>
    <font>
      <u/>
      <sz val="10"/>
      <name val="Arial"/>
      <family val="2"/>
    </font>
    <font>
      <i/>
      <sz val="10"/>
      <name val="Arial"/>
      <family val="2"/>
    </font>
    <font>
      <b/>
      <sz val="11"/>
      <color indexed="62"/>
      <name val="Arial"/>
      <family val="2"/>
    </font>
    <font>
      <sz val="10"/>
      <color indexed="62"/>
      <name val="Arial"/>
      <family val="2"/>
    </font>
    <font>
      <sz val="11"/>
      <color theme="1"/>
      <name val="Arial"/>
      <family val="2"/>
    </font>
    <font>
      <sz val="8"/>
      <color indexed="43"/>
      <name val="Arial"/>
      <family val="2"/>
    </font>
    <font>
      <b/>
      <i/>
      <sz val="10"/>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indexed="31"/>
        <bgColor indexed="64"/>
      </patternFill>
    </fill>
    <fill>
      <patternFill patternType="solid">
        <fgColor indexed="49"/>
        <bgColor indexed="64"/>
      </patternFill>
    </fill>
    <fill>
      <patternFill patternType="solid">
        <fgColor indexed="9"/>
        <bgColor indexed="64"/>
      </patternFill>
    </fill>
    <fill>
      <patternFill patternType="solid">
        <fgColor indexed="65"/>
        <bgColor indexed="64"/>
      </patternFill>
    </fill>
    <fill>
      <patternFill patternType="solid">
        <fgColor indexed="49"/>
        <bgColor indexed="49"/>
      </patternFill>
    </fill>
    <fill>
      <patternFill patternType="solid">
        <fgColor indexed="26"/>
        <bgColor indexed="64"/>
      </patternFill>
    </fill>
    <fill>
      <patternFill patternType="solid">
        <fgColor theme="5" tint="0.59999389629810485"/>
        <bgColor indexed="64"/>
      </patternFill>
    </fill>
    <fill>
      <patternFill patternType="solid">
        <fgColor theme="7" tint="-0.499984740745262"/>
        <bgColor indexed="64"/>
      </patternFill>
    </fill>
    <fill>
      <patternFill patternType="solid">
        <fgColor rgb="FF92D050"/>
        <bgColor indexed="64"/>
      </patternFill>
    </fill>
  </fills>
  <borders count="106">
    <border>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bottom style="double">
        <color indexed="64"/>
      </bottom>
      <diagonal/>
    </border>
    <border>
      <left style="hair">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double">
        <color indexed="64"/>
      </top>
      <bottom style="thin">
        <color indexed="64"/>
      </bottom>
      <diagonal/>
    </border>
    <border>
      <left style="hair">
        <color indexed="64"/>
      </left>
      <right style="hair">
        <color indexed="64"/>
      </right>
      <top style="thin">
        <color indexed="64"/>
      </top>
      <bottom/>
      <diagonal/>
    </border>
    <border>
      <left/>
      <right style="hair">
        <color indexed="64"/>
      </right>
      <top/>
      <bottom/>
      <diagonal/>
    </border>
    <border>
      <left style="hair">
        <color indexed="64"/>
      </left>
      <right/>
      <top/>
      <bottom/>
      <diagonal/>
    </border>
    <border>
      <left/>
      <right style="thin">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right style="medium">
        <color indexed="64"/>
      </right>
      <top/>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bottom style="double">
        <color indexed="64"/>
      </bottom>
      <diagonal/>
    </border>
    <border>
      <left style="medium">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medium">
        <color indexed="64"/>
      </right>
      <top/>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medium">
        <color indexed="64"/>
      </top>
      <bottom style="hair">
        <color indexed="22"/>
      </bottom>
      <diagonal/>
    </border>
    <border>
      <left/>
      <right/>
      <top style="medium">
        <color indexed="64"/>
      </top>
      <bottom style="hair">
        <color indexed="22"/>
      </bottom>
      <diagonal/>
    </border>
    <border>
      <left/>
      <right style="medium">
        <color indexed="64"/>
      </right>
      <top style="medium">
        <color indexed="64"/>
      </top>
      <bottom style="hair">
        <color indexed="22"/>
      </bottom>
      <diagonal/>
    </border>
    <border>
      <left style="thin">
        <color indexed="64"/>
      </left>
      <right/>
      <top style="hair">
        <color indexed="22"/>
      </top>
      <bottom style="hair">
        <color indexed="22"/>
      </bottom>
      <diagonal/>
    </border>
    <border>
      <left/>
      <right/>
      <top style="hair">
        <color indexed="22"/>
      </top>
      <bottom style="hair">
        <color indexed="22"/>
      </bottom>
      <diagonal/>
    </border>
    <border>
      <left/>
      <right style="medium">
        <color indexed="64"/>
      </right>
      <top style="hair">
        <color indexed="22"/>
      </top>
      <bottom style="hair">
        <color indexed="22"/>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style="hair">
        <color indexed="64"/>
      </right>
      <top/>
      <bottom style="medium">
        <color indexed="64"/>
      </bottom>
      <diagonal/>
    </border>
    <border>
      <left style="thin">
        <color indexed="64"/>
      </left>
      <right/>
      <top style="hair">
        <color indexed="22"/>
      </top>
      <bottom/>
      <diagonal/>
    </border>
    <border>
      <left/>
      <right/>
      <top style="hair">
        <color indexed="22"/>
      </top>
      <bottom/>
      <diagonal/>
    </border>
    <border>
      <left/>
      <right style="medium">
        <color indexed="64"/>
      </right>
      <top style="hair">
        <color indexed="22"/>
      </top>
      <bottom/>
      <diagonal/>
    </border>
    <border>
      <left style="thin">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hair">
        <color indexed="64"/>
      </left>
      <right/>
      <top style="hair">
        <color indexed="64"/>
      </top>
      <bottom/>
      <diagonal/>
    </border>
    <border>
      <left/>
      <right style="thin">
        <color indexed="64"/>
      </right>
      <top style="medium">
        <color indexed="64"/>
      </top>
      <bottom/>
      <diagonal/>
    </border>
    <border>
      <left style="hair">
        <color indexed="64"/>
      </left>
      <right/>
      <top/>
      <bottom style="hair">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style="hair">
        <color indexed="64"/>
      </right>
      <top style="double">
        <color indexed="64"/>
      </top>
      <bottom style="thin">
        <color indexed="64"/>
      </bottom>
      <diagonal/>
    </border>
    <border>
      <left style="medium">
        <color indexed="64"/>
      </left>
      <right/>
      <top style="double">
        <color indexed="64"/>
      </top>
      <bottom style="medium">
        <color indexed="64"/>
      </bottom>
      <diagonal/>
    </border>
    <border>
      <left/>
      <right style="hair">
        <color indexed="64"/>
      </right>
      <top style="double">
        <color indexed="64"/>
      </top>
      <bottom style="medium">
        <color indexed="64"/>
      </bottom>
      <diagonal/>
    </border>
    <border>
      <left/>
      <right style="hair">
        <color indexed="64"/>
      </right>
      <top style="double">
        <color indexed="64"/>
      </top>
      <bottom/>
      <diagonal/>
    </border>
    <border>
      <left/>
      <right style="medium">
        <color indexed="64"/>
      </right>
      <top style="double">
        <color indexed="64"/>
      </top>
      <bottom/>
      <diagonal/>
    </border>
    <border>
      <left style="hair">
        <color indexed="64"/>
      </left>
      <right/>
      <top style="thin">
        <color indexed="64"/>
      </top>
      <bottom/>
      <diagonal/>
    </border>
    <border>
      <left style="thin">
        <color indexed="64"/>
      </left>
      <right/>
      <top/>
      <bottom style="double">
        <color indexed="64"/>
      </bottom>
      <diagonal/>
    </border>
    <border>
      <left/>
      <right style="thin">
        <color indexed="64"/>
      </right>
      <top/>
      <bottom/>
      <diagonal/>
    </border>
    <border>
      <left style="hair">
        <color indexed="64"/>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bottom style="double">
        <color indexed="64"/>
      </bottom>
      <diagonal/>
    </border>
    <border>
      <left style="hair">
        <color indexed="64"/>
      </left>
      <right style="thin">
        <color indexed="64"/>
      </right>
      <top/>
      <bottom/>
      <diagonal/>
    </border>
    <border>
      <left style="hair">
        <color indexed="64"/>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bottom/>
      <diagonal/>
    </border>
  </borders>
  <cellStyleXfs count="3">
    <xf numFmtId="0" fontId="0" fillId="2" borderId="0"/>
    <xf numFmtId="44" fontId="1" fillId="0" borderId="0" applyFont="0" applyFill="0" applyBorder="0" applyAlignment="0" applyProtection="0"/>
    <xf numFmtId="0" fontId="32" fillId="0" borderId="0"/>
  </cellStyleXfs>
  <cellXfs count="383">
    <xf numFmtId="0" fontId="0" fillId="2" borderId="0" xfId="0"/>
    <xf numFmtId="0" fontId="0" fillId="3" borderId="0" xfId="0" applyFill="1"/>
    <xf numFmtId="0" fontId="0" fillId="4" borderId="0" xfId="0" applyFill="1"/>
    <xf numFmtId="2" fontId="5" fillId="4" borderId="1" xfId="0" applyNumberFormat="1" applyFont="1" applyFill="1" applyBorder="1" applyAlignment="1" applyProtection="1">
      <alignment horizontal="right"/>
      <protection hidden="1"/>
    </xf>
    <xf numFmtId="2" fontId="5" fillId="4" borderId="1" xfId="0" applyNumberFormat="1" applyFont="1" applyFill="1" applyBorder="1" applyProtection="1">
      <protection hidden="1"/>
    </xf>
    <xf numFmtId="1" fontId="5" fillId="4" borderId="1" xfId="0" applyNumberFormat="1" applyFont="1" applyFill="1" applyBorder="1" applyProtection="1">
      <protection hidden="1"/>
    </xf>
    <xf numFmtId="49" fontId="9" fillId="4" borderId="2"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horizontal="center" vertical="center"/>
      <protection locked="0"/>
    </xf>
    <xf numFmtId="49" fontId="9" fillId="4" borderId="2" xfId="0" applyNumberFormat="1" applyFont="1" applyFill="1" applyBorder="1" applyAlignment="1" applyProtection="1">
      <alignment horizontal="center"/>
      <protection locked="0"/>
    </xf>
    <xf numFmtId="2" fontId="10" fillId="4" borderId="2" xfId="0" applyNumberFormat="1" applyFont="1" applyFill="1" applyBorder="1" applyAlignment="1" applyProtection="1">
      <alignment horizontal="right" vertical="center"/>
      <protection locked="0"/>
    </xf>
    <xf numFmtId="0" fontId="0" fillId="4" borderId="0" xfId="0" applyFill="1" applyAlignment="1">
      <alignment horizontal="center"/>
    </xf>
    <xf numFmtId="166" fontId="3" fillId="0" borderId="0" xfId="0" applyNumberFormat="1" applyFont="1" applyFill="1" applyAlignment="1">
      <alignment horizontal="right" vertical="top"/>
    </xf>
    <xf numFmtId="0" fontId="2" fillId="4" borderId="3" xfId="0" applyFont="1" applyFill="1" applyBorder="1" applyAlignment="1">
      <alignment horizontal="left" vertical="top"/>
    </xf>
    <xf numFmtId="0" fontId="2" fillId="3" borderId="0" xfId="0" applyFont="1" applyFill="1"/>
    <xf numFmtId="14" fontId="5" fillId="4" borderId="0" xfId="0" applyNumberFormat="1" applyFont="1" applyFill="1"/>
    <xf numFmtId="0" fontId="5" fillId="4" borderId="0" xfId="0" applyFont="1" applyFill="1"/>
    <xf numFmtId="0" fontId="5" fillId="4" borderId="17" xfId="0" applyFont="1" applyFill="1" applyBorder="1"/>
    <xf numFmtId="0" fontId="5" fillId="4" borderId="18" xfId="0" applyFont="1" applyFill="1" applyBorder="1"/>
    <xf numFmtId="0" fontId="14" fillId="4" borderId="0" xfId="0" applyFont="1" applyFill="1"/>
    <xf numFmtId="0" fontId="5" fillId="4" borderId="19" xfId="0" applyFont="1" applyFill="1" applyBorder="1"/>
    <xf numFmtId="0" fontId="5" fillId="4" borderId="19" xfId="0" applyFont="1" applyFill="1" applyBorder="1" applyAlignment="1">
      <alignment horizontal="left"/>
    </xf>
    <xf numFmtId="49" fontId="14" fillId="4" borderId="19" xfId="0" applyNumberFormat="1" applyFont="1" applyFill="1" applyBorder="1"/>
    <xf numFmtId="49" fontId="14" fillId="4" borderId="20" xfId="0" applyNumberFormat="1" applyFont="1" applyFill="1" applyBorder="1"/>
    <xf numFmtId="0" fontId="27" fillId="2" borderId="0" xfId="0" applyFont="1"/>
    <xf numFmtId="49" fontId="9" fillId="2" borderId="21" xfId="0" applyNumberFormat="1" applyFont="1" applyBorder="1" applyAlignment="1" applyProtection="1">
      <alignment horizontal="center" vertical="center"/>
      <protection locked="0"/>
    </xf>
    <xf numFmtId="0" fontId="17" fillId="5" borderId="18" xfId="0" applyFont="1" applyFill="1" applyBorder="1" applyAlignment="1">
      <alignment horizontal="left" vertical="center" indent="1"/>
    </xf>
    <xf numFmtId="0" fontId="17" fillId="5" borderId="0" xfId="0" applyFont="1" applyFill="1" applyAlignment="1">
      <alignment horizontal="left" vertical="center" indent="1"/>
    </xf>
    <xf numFmtId="0" fontId="2" fillId="2" borderId="0" xfId="0" applyFont="1"/>
    <xf numFmtId="0" fontId="5" fillId="2" borderId="0" xfId="0" applyFont="1"/>
    <xf numFmtId="49" fontId="5" fillId="2" borderId="0" xfId="0" applyNumberFormat="1" applyFont="1" applyAlignment="1">
      <alignment horizontal="center" vertical="center"/>
    </xf>
    <xf numFmtId="0" fontId="6" fillId="2" borderId="0" xfId="0" applyFont="1"/>
    <xf numFmtId="0" fontId="14" fillId="2" borderId="0" xfId="0" applyFont="1"/>
    <xf numFmtId="0" fontId="14" fillId="2" borderId="0" xfId="0" applyFont="1" applyAlignment="1">
      <alignment horizontal="left" indent="2"/>
    </xf>
    <xf numFmtId="0" fontId="5" fillId="2" borderId="29" xfId="0" applyFont="1" applyBorder="1"/>
    <xf numFmtId="14" fontId="5" fillId="2" borderId="0" xfId="0" applyNumberFormat="1" applyFont="1" applyAlignment="1">
      <alignment horizontal="center"/>
    </xf>
    <xf numFmtId="165" fontId="6" fillId="2" borderId="0" xfId="0" applyNumberFormat="1" applyFont="1"/>
    <xf numFmtId="2" fontId="5" fillId="4" borderId="1" xfId="0" applyNumberFormat="1" applyFont="1" applyFill="1" applyBorder="1" applyProtection="1">
      <protection locked="0" hidden="1"/>
    </xf>
    <xf numFmtId="0" fontId="14" fillId="2" borderId="0" xfId="0" applyFont="1" applyAlignment="1">
      <alignment horizontal="right"/>
    </xf>
    <xf numFmtId="0" fontId="25" fillId="6" borderId="0" xfId="0" applyFont="1" applyFill="1" applyAlignment="1" applyProtection="1">
      <alignment horizontal="center"/>
      <protection locked="0" hidden="1"/>
    </xf>
    <xf numFmtId="0" fontId="26" fillId="6" borderId="0" xfId="0" applyFont="1" applyFill="1" applyAlignment="1">
      <alignment horizontal="center"/>
    </xf>
    <xf numFmtId="0" fontId="5" fillId="2" borderId="0" xfId="0" applyFont="1" applyAlignment="1">
      <alignment horizontal="center"/>
    </xf>
    <xf numFmtId="2" fontId="5" fillId="2" borderId="0" xfId="0" applyNumberFormat="1" applyFont="1"/>
    <xf numFmtId="0" fontId="13" fillId="4" borderId="30" xfId="0" applyFont="1" applyFill="1" applyBorder="1"/>
    <xf numFmtId="0" fontId="5" fillId="3" borderId="22" xfId="0" applyFont="1" applyFill="1" applyBorder="1"/>
    <xf numFmtId="0" fontId="5" fillId="3" borderId="18" xfId="0" applyFont="1" applyFill="1" applyBorder="1"/>
    <xf numFmtId="0" fontId="5" fillId="3" borderId="33" xfId="0" applyFont="1" applyFill="1" applyBorder="1"/>
    <xf numFmtId="0" fontId="14" fillId="4" borderId="34" xfId="0" applyFont="1" applyFill="1" applyBorder="1"/>
    <xf numFmtId="14" fontId="14" fillId="4" borderId="34" xfId="0" applyNumberFormat="1" applyFont="1" applyFill="1" applyBorder="1"/>
    <xf numFmtId="0" fontId="5" fillId="4" borderId="34" xfId="0" applyFont="1" applyFill="1" applyBorder="1"/>
    <xf numFmtId="0" fontId="5" fillId="4" borderId="35" xfId="0" applyFont="1" applyFill="1" applyBorder="1"/>
    <xf numFmtId="2" fontId="5" fillId="4" borderId="36" xfId="0" applyNumberFormat="1" applyFont="1" applyFill="1" applyBorder="1" applyProtection="1">
      <protection hidden="1"/>
    </xf>
    <xf numFmtId="2" fontId="5" fillId="8" borderId="38" xfId="0" applyNumberFormat="1" applyFont="1" applyFill="1" applyBorder="1" applyProtection="1">
      <protection hidden="1"/>
    </xf>
    <xf numFmtId="0" fontId="7" fillId="4" borderId="0" xfId="0" applyFont="1" applyFill="1"/>
    <xf numFmtId="0" fontId="7" fillId="4" borderId="0" xfId="0" applyFont="1" applyFill="1" applyAlignment="1">
      <alignment vertical="center"/>
    </xf>
    <xf numFmtId="0" fontId="5" fillId="4" borderId="29" xfId="0" applyFont="1" applyFill="1" applyBorder="1"/>
    <xf numFmtId="164" fontId="24" fillId="4" borderId="29" xfId="0" applyNumberFormat="1" applyFont="1" applyFill="1" applyBorder="1" applyAlignment="1">
      <alignment horizontal="right" indent="2"/>
    </xf>
    <xf numFmtId="0" fontId="5" fillId="4" borderId="33" xfId="0" applyFont="1" applyFill="1" applyBorder="1"/>
    <xf numFmtId="0" fontId="14" fillId="4" borderId="34" xfId="0" applyFont="1" applyFill="1" applyBorder="1" applyAlignment="1">
      <alignment horizontal="left"/>
    </xf>
    <xf numFmtId="0" fontId="23" fillId="4" borderId="34" xfId="0" applyFont="1" applyFill="1" applyBorder="1"/>
    <xf numFmtId="49" fontId="14" fillId="4" borderId="34" xfId="0" applyNumberFormat="1" applyFont="1" applyFill="1" applyBorder="1"/>
    <xf numFmtId="14" fontId="14" fillId="4" borderId="0" xfId="0" applyNumberFormat="1" applyFont="1" applyFill="1"/>
    <xf numFmtId="0" fontId="14" fillId="4" borderId="20" xfId="0" applyFont="1" applyFill="1" applyBorder="1"/>
    <xf numFmtId="0" fontId="14" fillId="4" borderId="20" xfId="0" applyFont="1" applyFill="1" applyBorder="1" applyAlignment="1">
      <alignment horizontal="left"/>
    </xf>
    <xf numFmtId="0" fontId="23" fillId="4" borderId="20" xfId="0" applyFont="1" applyFill="1" applyBorder="1"/>
    <xf numFmtId="0" fontId="7" fillId="4" borderId="23" xfId="0" applyFont="1" applyFill="1" applyBorder="1"/>
    <xf numFmtId="0" fontId="7" fillId="4" borderId="24" xfId="0" applyFont="1" applyFill="1" applyBorder="1"/>
    <xf numFmtId="0" fontId="7" fillId="4" borderId="23" xfId="0" applyFont="1" applyFill="1" applyBorder="1" applyAlignment="1">
      <alignment vertical="center"/>
    </xf>
    <xf numFmtId="2" fontId="5" fillId="8" borderId="15" xfId="0" applyNumberFormat="1" applyFont="1" applyFill="1" applyBorder="1" applyAlignment="1" applyProtection="1">
      <alignment horizontal="right"/>
      <protection locked="0"/>
    </xf>
    <xf numFmtId="2" fontId="5" fillId="8" borderId="15" xfId="0" applyNumberFormat="1" applyFont="1" applyFill="1" applyBorder="1" applyProtection="1">
      <protection locked="0"/>
    </xf>
    <xf numFmtId="1" fontId="5" fillId="8" borderId="15" xfId="0" applyNumberFormat="1" applyFont="1" applyFill="1" applyBorder="1" applyProtection="1">
      <protection locked="0"/>
    </xf>
    <xf numFmtId="165" fontId="6" fillId="2" borderId="0" xfId="0" applyNumberFormat="1" applyFont="1" applyAlignment="1">
      <alignment horizontal="right"/>
    </xf>
    <xf numFmtId="0" fontId="19" fillId="2" borderId="0" xfId="0" applyFont="1" applyAlignment="1">
      <alignment horizontal="center"/>
    </xf>
    <xf numFmtId="49" fontId="0" fillId="3" borderId="0" xfId="0" applyNumberFormat="1" applyFill="1" applyAlignment="1">
      <alignment horizontal="right" vertical="top"/>
    </xf>
    <xf numFmtId="0" fontId="8" fillId="4" borderId="0" xfId="0" applyFont="1" applyFill="1" applyAlignment="1">
      <alignment horizontal="center" vertical="center"/>
    </xf>
    <xf numFmtId="0" fontId="5" fillId="2" borderId="29" xfId="0" applyFont="1" applyBorder="1" applyAlignment="1">
      <alignment horizontal="center"/>
    </xf>
    <xf numFmtId="0" fontId="5" fillId="2" borderId="40" xfId="0" applyFont="1" applyBorder="1" applyAlignment="1">
      <alignment horizontal="center"/>
    </xf>
    <xf numFmtId="0" fontId="5" fillId="2" borderId="42" xfId="0" applyFont="1" applyBorder="1" applyAlignment="1">
      <alignment horizontal="center"/>
    </xf>
    <xf numFmtId="0" fontId="5" fillId="4" borderId="39" xfId="0" applyFont="1" applyFill="1" applyBorder="1" applyAlignment="1">
      <alignment horizontal="left"/>
    </xf>
    <xf numFmtId="0" fontId="5" fillId="4" borderId="29" xfId="0" applyFont="1" applyFill="1" applyBorder="1" applyAlignment="1">
      <alignment horizontal="left"/>
    </xf>
    <xf numFmtId="0" fontId="5" fillId="4" borderId="29" xfId="0" applyFont="1" applyFill="1" applyBorder="1" applyAlignment="1">
      <alignment horizontal="center"/>
    </xf>
    <xf numFmtId="0" fontId="8" fillId="4" borderId="0" xfId="0" applyFont="1" applyFill="1"/>
    <xf numFmtId="0" fontId="20" fillId="4" borderId="0" xfId="0" applyFont="1" applyFill="1"/>
    <xf numFmtId="0" fontId="6" fillId="4" borderId="0" xfId="0" applyFont="1" applyFill="1"/>
    <xf numFmtId="0" fontId="34" fillId="4" borderId="0" xfId="0" applyFont="1" applyFill="1"/>
    <xf numFmtId="0" fontId="8" fillId="4" borderId="0" xfId="0" applyFont="1" applyFill="1" applyAlignment="1">
      <alignment horizontal="left"/>
    </xf>
    <xf numFmtId="0" fontId="6" fillId="4" borderId="0" xfId="0" applyFont="1" applyFill="1" applyAlignment="1">
      <alignment horizontal="left"/>
    </xf>
    <xf numFmtId="0" fontId="16" fillId="4" borderId="6" xfId="0" applyFont="1" applyFill="1" applyBorder="1" applyProtection="1">
      <protection hidden="1"/>
    </xf>
    <xf numFmtId="0" fontId="16" fillId="4" borderId="100" xfId="0" applyFont="1" applyFill="1" applyBorder="1" applyProtection="1">
      <protection hidden="1"/>
    </xf>
    <xf numFmtId="0" fontId="6" fillId="3" borderId="0" xfId="0" applyFont="1" applyFill="1"/>
    <xf numFmtId="0" fontId="6" fillId="3" borderId="0" xfId="0" applyFont="1" applyFill="1" applyAlignment="1">
      <alignment horizontal="center"/>
    </xf>
    <xf numFmtId="0" fontId="6" fillId="0" borderId="22" xfId="0" applyFont="1" applyFill="1" applyBorder="1"/>
    <xf numFmtId="0" fontId="6" fillId="0" borderId="23" xfId="0" applyFont="1" applyFill="1" applyBorder="1"/>
    <xf numFmtId="0" fontId="6" fillId="0" borderId="24" xfId="0" applyFont="1" applyFill="1" applyBorder="1"/>
    <xf numFmtId="0" fontId="6" fillId="0" borderId="18" xfId="0" applyFont="1" applyFill="1" applyBorder="1"/>
    <xf numFmtId="0" fontId="6" fillId="0" borderId="0" xfId="0" applyFont="1" applyFill="1"/>
    <xf numFmtId="0" fontId="6" fillId="0" borderId="17" xfId="0" applyFont="1" applyFill="1" applyBorder="1"/>
    <xf numFmtId="0" fontId="6" fillId="6" borderId="0" xfId="0" applyFont="1" applyFill="1" applyAlignment="1">
      <alignment horizontal="center"/>
    </xf>
    <xf numFmtId="0" fontId="6" fillId="4" borderId="25" xfId="0" applyFont="1" applyFill="1" applyBorder="1"/>
    <xf numFmtId="0" fontId="6" fillId="4" borderId="4" xfId="0" applyFont="1" applyFill="1" applyBorder="1"/>
    <xf numFmtId="0" fontId="6" fillId="4" borderId="3" xfId="0" applyFont="1" applyFill="1" applyBorder="1"/>
    <xf numFmtId="0" fontId="6" fillId="4" borderId="26" xfId="0" applyFont="1" applyFill="1" applyBorder="1"/>
    <xf numFmtId="0" fontId="2" fillId="6" borderId="0" xfId="0" applyFont="1" applyFill="1" applyAlignment="1">
      <alignment horizontal="center"/>
    </xf>
    <xf numFmtId="167" fontId="6" fillId="2" borderId="0" xfId="0" applyNumberFormat="1" applyFont="1"/>
    <xf numFmtId="0" fontId="36" fillId="4" borderId="16" xfId="0" applyFont="1" applyFill="1" applyBorder="1" applyAlignment="1">
      <alignment horizontal="left" vertical="center"/>
    </xf>
    <xf numFmtId="0" fontId="36" fillId="4" borderId="32" xfId="0" applyFont="1" applyFill="1" applyBorder="1" applyAlignment="1">
      <alignment horizontal="left" vertical="center"/>
    </xf>
    <xf numFmtId="0" fontId="13" fillId="4" borderId="22" xfId="0" applyFont="1" applyFill="1" applyBorder="1" applyAlignment="1">
      <alignment vertical="center"/>
    </xf>
    <xf numFmtId="0" fontId="13" fillId="4" borderId="30" xfId="0" applyFont="1" applyFill="1" applyBorder="1" applyAlignment="1">
      <alignment vertical="center"/>
    </xf>
    <xf numFmtId="0" fontId="5" fillId="6" borderId="0" xfId="0" applyFont="1" applyFill="1" applyAlignment="1">
      <alignment horizontal="center"/>
    </xf>
    <xf numFmtId="0" fontId="2" fillId="2" borderId="0" xfId="0" applyFont="1" applyAlignment="1">
      <alignment horizontal="center"/>
    </xf>
    <xf numFmtId="49" fontId="5" fillId="2" borderId="0" xfId="0" applyNumberFormat="1" applyFont="1"/>
    <xf numFmtId="0" fontId="6" fillId="2" borderId="0" xfId="0" applyFont="1" applyAlignment="1">
      <alignment horizontal="center"/>
    </xf>
    <xf numFmtId="0" fontId="6" fillId="0" borderId="29" xfId="0" applyFont="1" applyFill="1" applyBorder="1"/>
    <xf numFmtId="0" fontId="6" fillId="0" borderId="42" xfId="0" applyFont="1" applyFill="1" applyBorder="1"/>
    <xf numFmtId="0" fontId="37" fillId="0" borderId="42" xfId="2" applyFont="1" applyBorder="1"/>
    <xf numFmtId="0" fontId="14" fillId="2" borderId="0" xfId="0" applyFont="1" applyAlignment="1">
      <alignment horizontal="left" vertical="center"/>
    </xf>
    <xf numFmtId="0" fontId="27" fillId="2" borderId="0" xfId="0" applyFont="1" applyAlignment="1">
      <alignment horizontal="center"/>
    </xf>
    <xf numFmtId="49" fontId="6" fillId="2" borderId="0" xfId="0" applyNumberFormat="1" applyFont="1"/>
    <xf numFmtId="0" fontId="5" fillId="4" borderId="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2" xfId="0" applyFont="1" applyFill="1" applyBorder="1" applyAlignment="1">
      <alignment horizontal="center" vertical="center"/>
    </xf>
    <xf numFmtId="0" fontId="14" fillId="4" borderId="10" xfId="0" applyFont="1" applyFill="1" applyBorder="1" applyAlignment="1">
      <alignment horizontal="center" vertical="center"/>
    </xf>
    <xf numFmtId="0" fontId="5" fillId="0" borderId="1" xfId="0" applyFont="1" applyFill="1" applyBorder="1"/>
    <xf numFmtId="0" fontId="5" fillId="4" borderId="0" xfId="0" applyFont="1" applyFill="1" applyAlignment="1">
      <alignment horizontal="center" vertical="center"/>
    </xf>
    <xf numFmtId="0" fontId="5" fillId="4" borderId="1"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17" xfId="0" applyFont="1" applyFill="1" applyBorder="1" applyAlignment="1">
      <alignment horizontal="center" vertical="center"/>
    </xf>
    <xf numFmtId="0" fontId="5" fillId="4" borderId="14" xfId="0" applyFont="1" applyFill="1" applyBorder="1" applyAlignment="1">
      <alignment horizontal="center" vertical="center"/>
    </xf>
    <xf numFmtId="0" fontId="14" fillId="4" borderId="25" xfId="0" applyFont="1" applyFill="1" applyBorder="1" applyAlignment="1">
      <alignment horizontal="center" vertical="center"/>
    </xf>
    <xf numFmtId="0" fontId="17" fillId="4" borderId="10" xfId="0" applyFont="1" applyFill="1" applyBorder="1" applyAlignment="1">
      <alignment horizontal="center" vertical="center" wrapText="1"/>
    </xf>
    <xf numFmtId="0" fontId="17" fillId="0" borderId="13" xfId="0" applyFont="1" applyFill="1" applyBorder="1" applyAlignment="1">
      <alignment horizontal="center" vertical="center"/>
    </xf>
    <xf numFmtId="0" fontId="17" fillId="4" borderId="0" xfId="0" applyFont="1" applyFill="1" applyAlignment="1">
      <alignment horizontal="center" vertical="center"/>
    </xf>
    <xf numFmtId="0" fontId="17" fillId="4" borderId="1" xfId="0" applyFont="1" applyFill="1" applyBorder="1" applyAlignment="1">
      <alignment horizontal="center" vertical="center"/>
    </xf>
    <xf numFmtId="0" fontId="17" fillId="4" borderId="14" xfId="0" applyFont="1" applyFill="1" applyBorder="1" applyAlignment="1">
      <alignment horizontal="center" vertical="center"/>
    </xf>
    <xf numFmtId="49" fontId="5" fillId="4" borderId="8" xfId="0" applyNumberFormat="1" applyFont="1" applyFill="1" applyBorder="1" applyAlignment="1">
      <alignment horizontal="left"/>
    </xf>
    <xf numFmtId="0" fontId="5" fillId="4" borderId="6" xfId="0" applyFont="1" applyFill="1" applyBorder="1" applyAlignment="1">
      <alignment horizontal="center" vertical="center"/>
    </xf>
    <xf numFmtId="0" fontId="5" fillId="4" borderId="9"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11" xfId="0" applyFont="1" applyFill="1" applyBorder="1" applyAlignment="1">
      <alignment horizontal="center" vertical="center"/>
    </xf>
    <xf numFmtId="49" fontId="14" fillId="4" borderId="8" xfId="0" applyNumberFormat="1" applyFont="1" applyFill="1" applyBorder="1" applyAlignment="1">
      <alignment horizontal="left" vertical="top"/>
    </xf>
    <xf numFmtId="0" fontId="14" fillId="4" borderId="6" xfId="0" applyFont="1" applyFill="1" applyBorder="1" applyAlignment="1">
      <alignment horizontal="center" vertical="center"/>
    </xf>
    <xf numFmtId="0" fontId="14" fillId="4" borderId="9" xfId="0" applyFont="1" applyFill="1" applyBorder="1" applyAlignment="1">
      <alignment horizontal="center" vertical="center"/>
    </xf>
    <xf numFmtId="49" fontId="13" fillId="4" borderId="18" xfId="0" applyNumberFormat="1" applyFont="1" applyFill="1" applyBorder="1" applyAlignment="1">
      <alignment vertical="top"/>
    </xf>
    <xf numFmtId="49" fontId="14" fillId="8" borderId="37" xfId="0" applyNumberFormat="1" applyFont="1" applyFill="1" applyBorder="1" applyAlignment="1">
      <alignment vertical="top"/>
    </xf>
    <xf numFmtId="49" fontId="14" fillId="4" borderId="22" xfId="0" applyNumberFormat="1" applyFont="1" applyFill="1" applyBorder="1" applyAlignment="1">
      <alignment horizontal="left" vertical="center"/>
    </xf>
    <xf numFmtId="0" fontId="38" fillId="0" borderId="28" xfId="0" applyFont="1" applyFill="1" applyBorder="1" applyAlignment="1">
      <alignment horizontal="left" textRotation="90"/>
    </xf>
    <xf numFmtId="0" fontId="6" fillId="4" borderId="0" xfId="0" applyFont="1" applyFill="1" applyAlignment="1">
      <alignment horizontal="left" indent="1"/>
    </xf>
    <xf numFmtId="0" fontId="6" fillId="4" borderId="0" xfId="0" applyFont="1" applyFill="1" applyAlignment="1">
      <alignment horizontal="left" indent="3"/>
    </xf>
    <xf numFmtId="0" fontId="34" fillId="4" borderId="0" xfId="0" applyFont="1" applyFill="1" applyAlignment="1">
      <alignment horizontal="left" indent="3"/>
    </xf>
    <xf numFmtId="0" fontId="1" fillId="4" borderId="0" xfId="0" applyFont="1" applyFill="1"/>
    <xf numFmtId="0" fontId="1" fillId="4" borderId="0" xfId="0" applyFont="1" applyFill="1" applyAlignment="1">
      <alignment horizontal="left" indent="1"/>
    </xf>
    <xf numFmtId="0" fontId="1" fillId="4" borderId="0" xfId="0" applyFont="1" applyFill="1" applyAlignment="1">
      <alignment horizontal="left" indent="2"/>
    </xf>
    <xf numFmtId="0" fontId="8" fillId="10" borderId="0" xfId="0" applyFont="1" applyFill="1" applyAlignment="1">
      <alignment horizontal="left" indent="2"/>
    </xf>
    <xf numFmtId="0" fontId="32" fillId="0" borderId="0" xfId="2"/>
    <xf numFmtId="0" fontId="0" fillId="4" borderId="0" xfId="0" applyFill="1" applyAlignment="1">
      <alignment horizontal="left" indent="2"/>
    </xf>
    <xf numFmtId="0" fontId="37" fillId="0" borderId="0" xfId="2" applyFont="1"/>
    <xf numFmtId="0" fontId="5" fillId="4" borderId="6" xfId="0" applyFont="1" applyFill="1" applyBorder="1"/>
    <xf numFmtId="0" fontId="1" fillId="0" borderId="29" xfId="0" applyFont="1" applyFill="1" applyBorder="1"/>
    <xf numFmtId="0" fontId="1" fillId="0" borderId="42" xfId="0" applyFont="1" applyFill="1" applyBorder="1"/>
    <xf numFmtId="2" fontId="0" fillId="0" borderId="6" xfId="0" applyNumberFormat="1" applyFill="1" applyBorder="1"/>
    <xf numFmtId="14" fontId="6" fillId="2" borderId="0" xfId="0" applyNumberFormat="1" applyFont="1"/>
    <xf numFmtId="2" fontId="1" fillId="2" borderId="0" xfId="0" applyNumberFormat="1" applyFont="1"/>
    <xf numFmtId="0" fontId="1" fillId="0" borderId="105" xfId="0" applyFont="1" applyFill="1" applyBorder="1"/>
    <xf numFmtId="0" fontId="14" fillId="4" borderId="37" xfId="0" applyFont="1" applyFill="1" applyBorder="1" applyAlignment="1">
      <alignment horizontal="left"/>
    </xf>
    <xf numFmtId="0" fontId="14" fillId="4" borderId="42" xfId="0" applyFont="1" applyFill="1" applyBorder="1" applyAlignment="1">
      <alignment horizontal="left"/>
    </xf>
    <xf numFmtId="0" fontId="5" fillId="4" borderId="40" xfId="0" applyFont="1" applyFill="1" applyBorder="1" applyAlignment="1">
      <alignment horizontal="left"/>
    </xf>
    <xf numFmtId="0" fontId="5" fillId="4" borderId="42" xfId="0" applyFont="1" applyFill="1" applyBorder="1" applyAlignment="1">
      <alignment horizontal="left"/>
    </xf>
    <xf numFmtId="0" fontId="5" fillId="4" borderId="40" xfId="0" applyFont="1" applyFill="1" applyBorder="1" applyAlignment="1">
      <alignment horizontal="center"/>
    </xf>
    <xf numFmtId="0" fontId="5" fillId="4" borderId="20" xfId="0" applyFont="1" applyFill="1" applyBorder="1" applyAlignment="1">
      <alignment horizontal="center"/>
    </xf>
    <xf numFmtId="0" fontId="5" fillId="4" borderId="42" xfId="0" applyFont="1" applyFill="1" applyBorder="1" applyAlignment="1">
      <alignment horizontal="center"/>
    </xf>
    <xf numFmtId="44" fontId="14" fillId="4" borderId="40" xfId="1" applyFont="1" applyFill="1" applyBorder="1" applyAlignment="1" applyProtection="1">
      <alignment horizontal="left"/>
    </xf>
    <xf numFmtId="44" fontId="14" fillId="4" borderId="20" xfId="1" applyFont="1" applyFill="1" applyBorder="1" applyAlignment="1" applyProtection="1">
      <alignment horizontal="left"/>
    </xf>
    <xf numFmtId="44" fontId="14" fillId="4" borderId="41" xfId="1" applyFont="1" applyFill="1" applyBorder="1" applyAlignment="1" applyProtection="1">
      <alignment horizontal="left"/>
    </xf>
    <xf numFmtId="44" fontId="5" fillId="4" borderId="40" xfId="1" applyFont="1" applyFill="1" applyBorder="1" applyAlignment="1" applyProtection="1">
      <alignment horizontal="left"/>
    </xf>
    <xf numFmtId="44" fontId="5" fillId="4" borderId="20" xfId="1" applyFont="1" applyFill="1" applyBorder="1" applyAlignment="1" applyProtection="1">
      <alignment horizontal="left"/>
    </xf>
    <xf numFmtId="44" fontId="5" fillId="4" borderId="41" xfId="1" applyFont="1" applyFill="1" applyBorder="1" applyAlignment="1" applyProtection="1">
      <alignment horizontal="left"/>
    </xf>
    <xf numFmtId="2" fontId="5" fillId="4" borderId="6" xfId="0" applyNumberFormat="1" applyFont="1" applyFill="1" applyBorder="1"/>
    <xf numFmtId="0" fontId="0" fillId="2" borderId="6" xfId="0" applyBorder="1"/>
    <xf numFmtId="0" fontId="5" fillId="4" borderId="37" xfId="0" applyFont="1" applyFill="1" applyBorder="1" applyAlignment="1">
      <alignment horizontal="left"/>
    </xf>
    <xf numFmtId="0" fontId="5" fillId="4" borderId="39" xfId="0" applyFont="1" applyFill="1" applyBorder="1" applyAlignment="1">
      <alignment horizontal="left"/>
    </xf>
    <xf numFmtId="0" fontId="5" fillId="4" borderId="29" xfId="0" applyFont="1" applyFill="1" applyBorder="1" applyAlignment="1">
      <alignment horizontal="left"/>
    </xf>
    <xf numFmtId="0" fontId="5" fillId="4" borderId="39" xfId="0" applyFont="1" applyFill="1" applyBorder="1" applyAlignment="1">
      <alignment horizontal="center"/>
    </xf>
    <xf numFmtId="0" fontId="5" fillId="4" borderId="29" xfId="0" applyFont="1" applyFill="1" applyBorder="1" applyAlignment="1">
      <alignment horizontal="center"/>
    </xf>
    <xf numFmtId="0" fontId="5" fillId="4" borderId="43" xfId="0" applyFont="1" applyFill="1" applyBorder="1" applyAlignment="1">
      <alignment horizontal="center"/>
    </xf>
    <xf numFmtId="0" fontId="13" fillId="8" borderId="20" xfId="0" applyFont="1" applyFill="1" applyBorder="1"/>
    <xf numFmtId="0" fontId="13" fillId="8" borderId="44" xfId="0" applyFont="1" applyFill="1" applyBorder="1"/>
    <xf numFmtId="165" fontId="29" fillId="4" borderId="11" xfId="0" applyNumberFormat="1" applyFont="1" applyFill="1" applyBorder="1" applyAlignment="1">
      <alignment horizontal="center" vertical="center"/>
    </xf>
    <xf numFmtId="165" fontId="29" fillId="4" borderId="0" xfId="0" applyNumberFormat="1" applyFont="1" applyFill="1" applyAlignment="1">
      <alignment horizontal="center" vertical="center"/>
    </xf>
    <xf numFmtId="165" fontId="29" fillId="4" borderId="17" xfId="0" applyNumberFormat="1" applyFont="1" applyFill="1" applyBorder="1" applyAlignment="1">
      <alignment horizontal="center" vertical="center"/>
    </xf>
    <xf numFmtId="165" fontId="29" fillId="4" borderId="45" xfId="0" applyNumberFormat="1" applyFont="1" applyFill="1" applyBorder="1" applyAlignment="1">
      <alignment horizontal="center" vertical="center"/>
    </xf>
    <xf numFmtId="165" fontId="29" fillId="4" borderId="34" xfId="0" applyNumberFormat="1" applyFont="1" applyFill="1" applyBorder="1" applyAlignment="1">
      <alignment horizontal="center" vertical="center"/>
    </xf>
    <xf numFmtId="165" fontId="29" fillId="4" borderId="35" xfId="0" applyNumberFormat="1" applyFont="1" applyFill="1" applyBorder="1" applyAlignment="1">
      <alignment horizontal="center" vertical="center"/>
    </xf>
    <xf numFmtId="16" fontId="36" fillId="4" borderId="46" xfId="0" applyNumberFormat="1" applyFont="1" applyFill="1" applyBorder="1" applyAlignment="1" applyProtection="1">
      <alignment horizontal="left" vertical="center"/>
      <protection locked="0"/>
    </xf>
    <xf numFmtId="0" fontId="6" fillId="2" borderId="47" xfId="0" applyFont="1" applyBorder="1" applyAlignment="1" applyProtection="1">
      <alignment horizontal="left"/>
      <protection locked="0"/>
    </xf>
    <xf numFmtId="0" fontId="6" fillId="2" borderId="25" xfId="0" applyFont="1" applyBorder="1" applyAlignment="1" applyProtection="1">
      <alignment horizontal="left"/>
      <protection locked="0"/>
    </xf>
    <xf numFmtId="0" fontId="5" fillId="4" borderId="16" xfId="0" quotePrefix="1" applyFont="1" applyFill="1" applyBorder="1"/>
    <xf numFmtId="0" fontId="5" fillId="4" borderId="16" xfId="0" applyFont="1" applyFill="1" applyBorder="1"/>
    <xf numFmtId="0" fontId="5" fillId="4" borderId="48" xfId="0" applyFont="1" applyFill="1" applyBorder="1"/>
    <xf numFmtId="0" fontId="15" fillId="4" borderId="6" xfId="0" applyFont="1" applyFill="1" applyBorder="1" applyAlignment="1" applyProtection="1">
      <alignment horizontal="right"/>
      <protection hidden="1"/>
    </xf>
    <xf numFmtId="0" fontId="15" fillId="2" borderId="6" xfId="0" applyFont="1" applyBorder="1" applyAlignment="1" applyProtection="1">
      <alignment horizontal="right"/>
      <protection hidden="1"/>
    </xf>
    <xf numFmtId="0" fontId="15" fillId="2" borderId="49" xfId="0" applyFont="1" applyBorder="1" applyAlignment="1" applyProtection="1">
      <alignment horizontal="right"/>
      <protection hidden="1"/>
    </xf>
    <xf numFmtId="0" fontId="31" fillId="9" borderId="54" xfId="0" applyFont="1" applyFill="1" applyBorder="1" applyAlignment="1">
      <alignment horizontal="center"/>
    </xf>
    <xf numFmtId="0" fontId="31" fillId="9" borderId="55" xfId="0" applyFont="1" applyFill="1" applyBorder="1" applyAlignment="1">
      <alignment horizontal="center"/>
    </xf>
    <xf numFmtId="0" fontId="31" fillId="9" borderId="56" xfId="0" applyFont="1" applyFill="1" applyBorder="1" applyAlignment="1">
      <alignment horizontal="center"/>
    </xf>
    <xf numFmtId="0" fontId="5" fillId="4" borderId="5" xfId="0" applyFont="1" applyFill="1" applyBorder="1" applyAlignment="1">
      <alignment horizontal="center"/>
    </xf>
    <xf numFmtId="0" fontId="5" fillId="4" borderId="31" xfId="0" applyFont="1" applyFill="1" applyBorder="1" applyAlignment="1">
      <alignment horizontal="center"/>
    </xf>
    <xf numFmtId="0" fontId="28" fillId="2" borderId="18" xfId="0" applyFont="1" applyBorder="1" applyAlignment="1" applyProtection="1">
      <alignment horizontal="center"/>
      <protection locked="0"/>
    </xf>
    <xf numFmtId="0" fontId="28" fillId="2" borderId="0" xfId="0" applyFont="1" applyAlignment="1" applyProtection="1">
      <alignment horizontal="center"/>
      <protection locked="0"/>
    </xf>
    <xf numFmtId="0" fontId="28" fillId="2" borderId="10" xfId="0" applyFont="1" applyBorder="1" applyAlignment="1" applyProtection="1">
      <alignment horizontal="center"/>
      <protection locked="0"/>
    </xf>
    <xf numFmtId="0" fontId="28" fillId="2" borderId="33" xfId="0" applyFont="1" applyBorder="1" applyAlignment="1" applyProtection="1">
      <alignment horizontal="center"/>
      <protection locked="0"/>
    </xf>
    <xf numFmtId="0" fontId="28" fillId="2" borderId="34" xfId="0" applyFont="1" applyBorder="1" applyAlignment="1" applyProtection="1">
      <alignment horizontal="center"/>
      <protection locked="0"/>
    </xf>
    <xf numFmtId="0" fontId="28" fillId="2" borderId="73" xfId="0" applyFont="1" applyBorder="1" applyAlignment="1" applyProtection="1">
      <alignment horizontal="center"/>
      <protection locked="0"/>
    </xf>
    <xf numFmtId="0" fontId="16" fillId="0" borderId="74" xfId="0" applyFont="1" applyFill="1" applyBorder="1" applyAlignment="1" applyProtection="1">
      <alignment horizontal="center" vertical="center" wrapText="1"/>
      <protection locked="0"/>
    </xf>
    <xf numFmtId="0" fontId="16" fillId="0" borderId="75" xfId="0" applyFont="1" applyFill="1" applyBorder="1" applyAlignment="1" applyProtection="1">
      <alignment horizontal="center" vertical="center" wrapText="1"/>
      <protection locked="0"/>
    </xf>
    <xf numFmtId="0" fontId="16" fillId="0" borderId="76" xfId="0" applyFont="1" applyFill="1" applyBorder="1" applyAlignment="1" applyProtection="1">
      <alignment horizontal="center" vertical="center" wrapText="1"/>
      <protection locked="0"/>
    </xf>
    <xf numFmtId="0" fontId="16" fillId="0" borderId="77" xfId="0" applyFont="1" applyFill="1" applyBorder="1" applyAlignment="1" applyProtection="1">
      <alignment horizontal="center" vertical="center" wrapText="1"/>
      <protection locked="0"/>
    </xf>
    <xf numFmtId="0" fontId="16" fillId="0" borderId="0" xfId="0" applyFont="1" applyFill="1" applyAlignment="1" applyProtection="1">
      <alignment horizontal="center" vertical="center" wrapText="1"/>
      <protection locked="0"/>
    </xf>
    <xf numFmtId="0" fontId="16" fillId="0" borderId="17"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7" fillId="4" borderId="78" xfId="0" applyFont="1" applyFill="1" applyBorder="1"/>
    <xf numFmtId="0" fontId="7" fillId="4" borderId="19" xfId="0" applyFont="1" applyFill="1" applyBorder="1"/>
    <xf numFmtId="0" fontId="7" fillId="4" borderId="53" xfId="0" applyFont="1" applyFill="1" applyBorder="1"/>
    <xf numFmtId="0" fontId="7" fillId="4" borderId="79" xfId="0" applyFont="1" applyFill="1" applyBorder="1"/>
    <xf numFmtId="14" fontId="7" fillId="4" borderId="79" xfId="0" applyNumberFormat="1" applyFont="1" applyFill="1" applyBorder="1" applyProtection="1">
      <protection locked="0"/>
    </xf>
    <xf numFmtId="0" fontId="7" fillId="4" borderId="79" xfId="0" applyFont="1" applyFill="1" applyBorder="1" applyProtection="1">
      <protection locked="0"/>
    </xf>
    <xf numFmtId="0" fontId="5" fillId="5" borderId="18" xfId="0" applyFont="1" applyFill="1" applyBorder="1" applyAlignment="1">
      <alignment horizontal="center" vertical="center"/>
    </xf>
    <xf numFmtId="0" fontId="5" fillId="5" borderId="0" xfId="0" applyFont="1" applyFill="1" applyAlignment="1">
      <alignment horizontal="center" vertical="center"/>
    </xf>
    <xf numFmtId="0" fontId="7" fillId="4" borderId="52" xfId="0" applyFont="1" applyFill="1" applyBorder="1" applyProtection="1">
      <protection locked="0"/>
    </xf>
    <xf numFmtId="0" fontId="7" fillId="4" borderId="80" xfId="0" applyFont="1" applyFill="1" applyBorder="1" applyProtection="1">
      <protection locked="0"/>
    </xf>
    <xf numFmtId="0" fontId="5" fillId="4" borderId="30" xfId="0" applyFont="1" applyFill="1" applyBorder="1" applyAlignment="1">
      <alignment horizontal="left"/>
    </xf>
    <xf numFmtId="0" fontId="5" fillId="4" borderId="6" xfId="0" applyFont="1" applyFill="1" applyBorder="1" applyAlignment="1">
      <alignment horizontal="left"/>
    </xf>
    <xf numFmtId="0" fontId="5" fillId="4" borderId="7" xfId="0" applyFont="1" applyFill="1" applyBorder="1" applyAlignment="1">
      <alignment horizontal="center"/>
    </xf>
    <xf numFmtId="167" fontId="5" fillId="4" borderId="57" xfId="0" applyNumberFormat="1" applyFont="1" applyFill="1" applyBorder="1" applyAlignment="1">
      <alignment horizontal="center" vertical="center"/>
    </xf>
    <xf numFmtId="165" fontId="5" fillId="4" borderId="2" xfId="0" applyNumberFormat="1" applyFont="1" applyFill="1" applyBorder="1" applyAlignment="1" applyProtection="1">
      <alignment horizontal="right"/>
      <protection hidden="1"/>
    </xf>
    <xf numFmtId="2" fontId="10" fillId="4" borderId="2" xfId="0" applyNumberFormat="1" applyFont="1" applyFill="1" applyBorder="1" applyAlignment="1" applyProtection="1">
      <alignment horizontal="right"/>
      <protection locked="0"/>
    </xf>
    <xf numFmtId="168" fontId="5" fillId="4" borderId="58" xfId="0" applyNumberFormat="1" applyFont="1" applyFill="1" applyBorder="1" applyProtection="1">
      <protection hidden="1"/>
    </xf>
    <xf numFmtId="49" fontId="9" fillId="4" borderId="2" xfId="0" applyNumberFormat="1" applyFont="1" applyFill="1" applyBorder="1" applyAlignment="1" applyProtection="1">
      <alignment horizontal="left" vertical="center" wrapText="1"/>
      <protection locked="0"/>
    </xf>
    <xf numFmtId="0" fontId="6" fillId="2" borderId="2" xfId="0" applyFont="1" applyBorder="1" applyAlignment="1" applyProtection="1">
      <alignment horizontal="left" vertical="center" wrapText="1"/>
      <protection locked="0"/>
    </xf>
    <xf numFmtId="2" fontId="10" fillId="4" borderId="60" xfId="0" applyNumberFormat="1" applyFont="1" applyFill="1" applyBorder="1" applyAlignment="1" applyProtection="1">
      <alignment horizontal="right"/>
      <protection locked="0"/>
    </xf>
    <xf numFmtId="2" fontId="10" fillId="4" borderId="14" xfId="0" applyNumberFormat="1" applyFont="1" applyFill="1" applyBorder="1" applyAlignment="1" applyProtection="1">
      <alignment horizontal="right"/>
      <protection locked="0"/>
    </xf>
    <xf numFmtId="49" fontId="9" fillId="4" borderId="60" xfId="0" applyNumberFormat="1" applyFont="1" applyFill="1" applyBorder="1" applyAlignment="1" applyProtection="1">
      <alignment horizontal="left" vertical="center" wrapText="1"/>
      <protection locked="0"/>
    </xf>
    <xf numFmtId="49" fontId="9" fillId="4" borderId="14" xfId="0" applyNumberFormat="1" applyFont="1" applyFill="1" applyBorder="1" applyAlignment="1" applyProtection="1">
      <alignment horizontal="left" vertical="center" wrapText="1"/>
      <protection locked="0"/>
    </xf>
    <xf numFmtId="1" fontId="12" fillId="4" borderId="60" xfId="0" applyNumberFormat="1" applyFont="1" applyFill="1" applyBorder="1" applyAlignment="1" applyProtection="1">
      <alignment horizontal="right"/>
      <protection locked="0"/>
    </xf>
    <xf numFmtId="1" fontId="12" fillId="4" borderId="14" xfId="0" applyNumberFormat="1" applyFont="1" applyFill="1" applyBorder="1" applyAlignment="1" applyProtection="1">
      <alignment horizontal="right"/>
      <protection locked="0"/>
    </xf>
    <xf numFmtId="0" fontId="8" fillId="0" borderId="61" xfId="0" applyFont="1" applyFill="1" applyBorder="1" applyAlignment="1">
      <alignment horizontal="left" vertical="center"/>
    </xf>
    <xf numFmtId="0" fontId="8" fillId="0" borderId="62" xfId="0" applyFont="1" applyFill="1" applyBorder="1" applyAlignment="1">
      <alignment horizontal="left" vertical="center"/>
    </xf>
    <xf numFmtId="0" fontId="8" fillId="0" borderId="63" xfId="0" applyFont="1" applyFill="1" applyBorder="1" applyAlignment="1">
      <alignment horizontal="left" vertical="center"/>
    </xf>
    <xf numFmtId="0" fontId="8" fillId="0" borderId="64" xfId="0" applyFont="1" applyFill="1" applyBorder="1" applyAlignment="1">
      <alignment horizontal="left" vertical="center"/>
    </xf>
    <xf numFmtId="0" fontId="8" fillId="0" borderId="65" xfId="0" applyFont="1" applyFill="1" applyBorder="1" applyAlignment="1">
      <alignment horizontal="left" vertical="center"/>
    </xf>
    <xf numFmtId="0" fontId="8" fillId="0" borderId="66" xfId="0" applyFont="1" applyFill="1" applyBorder="1" applyAlignment="1">
      <alignment horizontal="left" vertical="center"/>
    </xf>
    <xf numFmtId="164" fontId="28" fillId="4" borderId="22" xfId="0" applyNumberFormat="1" applyFont="1" applyFill="1" applyBorder="1" applyAlignment="1" applyProtection="1">
      <alignment horizontal="center"/>
      <protection hidden="1"/>
    </xf>
    <xf numFmtId="0" fontId="28" fillId="2" borderId="24" xfId="0" applyFont="1" applyBorder="1" applyAlignment="1" applyProtection="1">
      <alignment horizontal="center"/>
      <protection hidden="1"/>
    </xf>
    <xf numFmtId="168" fontId="5" fillId="4" borderId="67" xfId="0" applyNumberFormat="1" applyFont="1" applyFill="1" applyBorder="1" applyProtection="1">
      <protection hidden="1"/>
    </xf>
    <xf numFmtId="168" fontId="5" fillId="4" borderId="68" xfId="0" applyNumberFormat="1" applyFont="1" applyFill="1" applyBorder="1" applyProtection="1">
      <protection hidden="1"/>
    </xf>
    <xf numFmtId="0" fontId="5" fillId="4" borderId="69" xfId="0" applyFont="1" applyFill="1" applyBorder="1" applyAlignment="1">
      <alignment horizontal="left"/>
    </xf>
    <xf numFmtId="0" fontId="5" fillId="4" borderId="16" xfId="0" applyFont="1" applyFill="1" applyBorder="1" applyAlignment="1">
      <alignment horizontal="left"/>
    </xf>
    <xf numFmtId="0" fontId="5" fillId="4" borderId="48" xfId="0" applyFont="1" applyFill="1" applyBorder="1" applyAlignment="1">
      <alignment horizontal="left"/>
    </xf>
    <xf numFmtId="0" fontId="14" fillId="0" borderId="70" xfId="0" applyFont="1" applyFill="1" applyBorder="1" applyAlignment="1">
      <alignment horizontal="center" vertical="top"/>
    </xf>
    <xf numFmtId="0" fontId="14" fillId="0" borderId="71" xfId="0" applyFont="1" applyFill="1" applyBorder="1" applyAlignment="1">
      <alignment horizontal="center" vertical="top"/>
    </xf>
    <xf numFmtId="0" fontId="14" fillId="0" borderId="72" xfId="0" applyFont="1" applyFill="1" applyBorder="1" applyAlignment="1">
      <alignment horizontal="center" vertical="top"/>
    </xf>
    <xf numFmtId="0" fontId="5" fillId="4" borderId="23" xfId="0" applyFont="1" applyFill="1" applyBorder="1" applyAlignment="1">
      <alignment horizontal="left"/>
    </xf>
    <xf numFmtId="0" fontId="13" fillId="4" borderId="6" xfId="0" applyFont="1" applyFill="1" applyBorder="1"/>
    <xf numFmtId="14" fontId="9" fillId="4" borderId="59" xfId="0" applyNumberFormat="1" applyFont="1" applyFill="1" applyBorder="1" applyAlignment="1" applyProtection="1">
      <alignment horizontal="center" vertical="center"/>
      <protection locked="0"/>
    </xf>
    <xf numFmtId="0" fontId="5" fillId="4" borderId="7" xfId="0" applyFont="1" applyFill="1" applyBorder="1" applyAlignment="1">
      <alignment horizontal="left"/>
    </xf>
    <xf numFmtId="16" fontId="36" fillId="4" borderId="101" xfId="0" applyNumberFormat="1" applyFont="1" applyFill="1" applyBorder="1" applyAlignment="1" applyProtection="1">
      <alignment horizontal="left" vertical="center"/>
      <protection locked="0"/>
    </xf>
    <xf numFmtId="16" fontId="36" fillId="4" borderId="102" xfId="0" applyNumberFormat="1" applyFont="1" applyFill="1" applyBorder="1" applyAlignment="1" applyProtection="1">
      <alignment horizontal="left" vertical="center"/>
      <protection locked="0"/>
    </xf>
    <xf numFmtId="16" fontId="36" fillId="4" borderId="103" xfId="0" applyNumberFormat="1" applyFont="1" applyFill="1" applyBorder="1" applyAlignment="1" applyProtection="1">
      <alignment horizontal="left" vertical="center"/>
      <protection locked="0"/>
    </xf>
    <xf numFmtId="0" fontId="5" fillId="4" borderId="81" xfId="0" quotePrefix="1" applyFont="1" applyFill="1" applyBorder="1"/>
    <xf numFmtId="0" fontId="5" fillId="4" borderId="22" xfId="0" quotePrefix="1" applyFont="1" applyFill="1" applyBorder="1" applyAlignment="1">
      <alignment horizontal="left"/>
    </xf>
    <xf numFmtId="0" fontId="17" fillId="4" borderId="23" xfId="0" applyFont="1" applyFill="1" applyBorder="1" applyAlignment="1">
      <alignment horizontal="left"/>
    </xf>
    <xf numFmtId="0" fontId="17" fillId="4" borderId="82" xfId="0" applyFont="1" applyFill="1" applyBorder="1" applyAlignment="1">
      <alignment horizontal="left"/>
    </xf>
    <xf numFmtId="0" fontId="13" fillId="4" borderId="0" xfId="0" applyFont="1" applyFill="1"/>
    <xf numFmtId="0" fontId="13" fillId="4" borderId="10" xfId="0" applyFont="1" applyFill="1" applyBorder="1"/>
    <xf numFmtId="0" fontId="17" fillId="4" borderId="83" xfId="0" applyFont="1" applyFill="1" applyBorder="1" applyAlignment="1">
      <alignment horizontal="center" vertical="center"/>
    </xf>
    <xf numFmtId="0" fontId="17" fillId="4" borderId="13" xfId="0" applyFont="1" applyFill="1" applyBorder="1" applyAlignment="1">
      <alignment horizontal="center" vertical="center"/>
    </xf>
    <xf numFmtId="4" fontId="10" fillId="4" borderId="2" xfId="0" applyNumberFormat="1" applyFont="1" applyFill="1" applyBorder="1" applyAlignment="1" applyProtection="1">
      <alignment horizontal="right"/>
      <protection locked="0"/>
    </xf>
    <xf numFmtId="4" fontId="10" fillId="4" borderId="60" xfId="0" applyNumberFormat="1" applyFont="1" applyFill="1" applyBorder="1" applyAlignment="1" applyProtection="1">
      <alignment horizontal="right"/>
      <protection locked="0"/>
    </xf>
    <xf numFmtId="4" fontId="10" fillId="4" borderId="14" xfId="0" applyNumberFormat="1" applyFont="1" applyFill="1" applyBorder="1" applyAlignment="1" applyProtection="1">
      <alignment horizontal="right"/>
      <protection locked="0"/>
    </xf>
    <xf numFmtId="49" fontId="14" fillId="4" borderId="22" xfId="0" applyNumberFormat="1" applyFont="1" applyFill="1" applyBorder="1" applyAlignment="1">
      <alignment horizontal="center" vertical="top"/>
    </xf>
    <xf numFmtId="49" fontId="14" fillId="4" borderId="82" xfId="0" applyNumberFormat="1" applyFont="1" applyFill="1" applyBorder="1" applyAlignment="1">
      <alignment horizontal="center" vertical="top"/>
    </xf>
    <xf numFmtId="0" fontId="17" fillId="4" borderId="11" xfId="0" applyFont="1" applyFill="1" applyBorder="1" applyAlignment="1">
      <alignment horizontal="center" vertical="center"/>
    </xf>
    <xf numFmtId="0" fontId="17" fillId="4" borderId="10" xfId="0" applyFont="1" applyFill="1" applyBorder="1" applyAlignment="1">
      <alignment horizontal="center" vertical="center"/>
    </xf>
    <xf numFmtId="1" fontId="35" fillId="7" borderId="22" xfId="0" applyNumberFormat="1" applyFont="1" applyFill="1" applyBorder="1" applyAlignment="1">
      <alignment horizontal="center" vertical="center"/>
    </xf>
    <xf numFmtId="1" fontId="35" fillId="7" borderId="24" xfId="0" applyNumberFormat="1" applyFont="1" applyFill="1" applyBorder="1" applyAlignment="1">
      <alignment horizontal="center" vertical="center"/>
    </xf>
    <xf numFmtId="1" fontId="35" fillId="7" borderId="33" xfId="0" applyNumberFormat="1" applyFont="1" applyFill="1" applyBorder="1" applyAlignment="1">
      <alignment horizontal="center" vertical="center"/>
    </xf>
    <xf numFmtId="1" fontId="35" fillId="7" borderId="35" xfId="0" applyNumberFormat="1" applyFont="1" applyFill="1" applyBorder="1" applyAlignment="1">
      <alignment horizontal="center" vertical="center"/>
    </xf>
    <xf numFmtId="49" fontId="14" fillId="4" borderId="50" xfId="0" applyNumberFormat="1" applyFont="1" applyFill="1" applyBorder="1" applyAlignment="1">
      <alignment horizontal="center" vertical="top"/>
    </xf>
    <xf numFmtId="49" fontId="14" fillId="4" borderId="1" xfId="0" applyNumberFormat="1" applyFont="1" applyFill="1" applyBorder="1" applyAlignment="1">
      <alignment horizontal="center" vertical="top"/>
    </xf>
    <xf numFmtId="49" fontId="14" fillId="4" borderId="8" xfId="0" applyNumberFormat="1" applyFont="1" applyFill="1" applyBorder="1" applyAlignment="1">
      <alignment horizontal="left"/>
    </xf>
    <xf numFmtId="49" fontId="14" fillId="4" borderId="86" xfId="0" applyNumberFormat="1" applyFont="1" applyFill="1" applyBorder="1" applyAlignment="1">
      <alignment horizontal="left"/>
    </xf>
    <xf numFmtId="0" fontId="14" fillId="4" borderId="87" xfId="0" applyFont="1" applyFill="1" applyBorder="1" applyAlignment="1">
      <alignment horizontal="left"/>
    </xf>
    <xf numFmtId="0" fontId="14" fillId="4" borderId="88" xfId="0" applyFont="1" applyFill="1" applyBorder="1" applyAlignment="1">
      <alignment horizontal="left"/>
    </xf>
    <xf numFmtId="49" fontId="14" fillId="4" borderId="89" xfId="0" applyNumberFormat="1" applyFont="1" applyFill="1" applyBorder="1" applyAlignment="1">
      <alignment horizontal="center" vertical="top"/>
    </xf>
    <xf numFmtId="0" fontId="14" fillId="2" borderId="10" xfId="0" applyFont="1" applyBorder="1" applyAlignment="1">
      <alignment horizontal="center" vertical="top"/>
    </xf>
    <xf numFmtId="0" fontId="14" fillId="2" borderId="1" xfId="0" applyFont="1" applyBorder="1" applyAlignment="1">
      <alignment horizontal="center" vertical="top"/>
    </xf>
    <xf numFmtId="0" fontId="17" fillId="2" borderId="83" xfId="0" applyFont="1" applyBorder="1" applyAlignment="1">
      <alignment horizontal="center" vertical="center"/>
    </xf>
    <xf numFmtId="0" fontId="17" fillId="2" borderId="13" xfId="0" applyFont="1" applyBorder="1" applyAlignment="1">
      <alignment horizontal="center" vertical="center"/>
    </xf>
    <xf numFmtId="49" fontId="14" fillId="4" borderId="90" xfId="0" applyNumberFormat="1" applyFont="1" applyFill="1" applyBorder="1" applyAlignment="1">
      <alignment horizontal="center" vertical="top"/>
    </xf>
    <xf numFmtId="0" fontId="14" fillId="2" borderId="17" xfId="0" applyFont="1" applyBorder="1" applyAlignment="1">
      <alignment horizontal="center" vertical="top"/>
    </xf>
    <xf numFmtId="0" fontId="14" fillId="4" borderId="91" xfId="0" applyFont="1" applyFill="1" applyBorder="1" applyAlignment="1">
      <alignment horizontal="center" vertical="center"/>
    </xf>
    <xf numFmtId="0" fontId="14" fillId="4" borderId="49" xfId="0" applyFont="1" applyFill="1" applyBorder="1" applyAlignment="1">
      <alignment horizontal="center" vertical="center"/>
    </xf>
    <xf numFmtId="0" fontId="14" fillId="2" borderId="8" xfId="0" applyFont="1" applyBorder="1" applyAlignment="1">
      <alignment horizontal="left"/>
    </xf>
    <xf numFmtId="49" fontId="9" fillId="2" borderId="84" xfId="0" applyNumberFormat="1" applyFont="1" applyBorder="1" applyAlignment="1" applyProtection="1">
      <alignment horizontal="left" indent="1"/>
      <protection locked="0"/>
    </xf>
    <xf numFmtId="49" fontId="9" fillId="2" borderId="3" xfId="0" applyNumberFormat="1" applyFont="1" applyBorder="1" applyAlignment="1" applyProtection="1">
      <alignment horizontal="left" indent="1"/>
      <protection locked="0"/>
    </xf>
    <xf numFmtId="49" fontId="9" fillId="2" borderId="3" xfId="0" applyNumberFormat="1" applyFont="1" applyBorder="1" applyAlignment="1" applyProtection="1">
      <alignment horizontal="center"/>
      <protection locked="0"/>
    </xf>
    <xf numFmtId="49" fontId="9" fillId="2" borderId="85" xfId="0" applyNumberFormat="1" applyFont="1" applyBorder="1" applyAlignment="1" applyProtection="1">
      <alignment horizontal="center"/>
      <protection locked="0"/>
    </xf>
    <xf numFmtId="49" fontId="9" fillId="2" borderId="92" xfId="0" applyNumberFormat="1" applyFont="1" applyBorder="1" applyAlignment="1" applyProtection="1">
      <alignment horizontal="left"/>
      <protection locked="0"/>
    </xf>
    <xf numFmtId="49" fontId="9" fillId="2" borderId="3" xfId="0" applyNumberFormat="1" applyFont="1" applyBorder="1" applyAlignment="1" applyProtection="1">
      <alignment horizontal="left"/>
      <protection locked="0"/>
    </xf>
    <xf numFmtId="0" fontId="5" fillId="2" borderId="3" xfId="0" applyFont="1" applyBorder="1" applyAlignment="1" applyProtection="1">
      <alignment horizontal="left"/>
      <protection locked="0"/>
    </xf>
    <xf numFmtId="0" fontId="0" fillId="2" borderId="3" xfId="0" applyBorder="1"/>
    <xf numFmtId="0" fontId="0" fillId="2" borderId="26" xfId="0" applyBorder="1"/>
    <xf numFmtId="49" fontId="9" fillId="2" borderId="78" xfId="0" applyNumberFormat="1" applyFont="1" applyBorder="1" applyAlignment="1" applyProtection="1">
      <alignment horizontal="left"/>
      <protection locked="0"/>
    </xf>
    <xf numFmtId="49" fontId="9" fillId="2" borderId="19" xfId="0" applyNumberFormat="1" applyFont="1" applyBorder="1" applyAlignment="1" applyProtection="1">
      <alignment horizontal="left"/>
      <protection locked="0"/>
    </xf>
    <xf numFmtId="49" fontId="9" fillId="2" borderId="53" xfId="0" applyNumberFormat="1" applyFont="1" applyBorder="1" applyAlignment="1" applyProtection="1">
      <alignment horizontal="left"/>
      <protection locked="0"/>
    </xf>
    <xf numFmtId="49" fontId="9" fillId="2" borderId="52" xfId="0" applyNumberFormat="1" applyFont="1" applyBorder="1" applyAlignment="1" applyProtection="1">
      <alignment horizontal="left"/>
      <protection locked="0"/>
    </xf>
    <xf numFmtId="49" fontId="9" fillId="2" borderId="80" xfId="0" applyNumberFormat="1" applyFont="1" applyBorder="1" applyAlignment="1" applyProtection="1">
      <alignment horizontal="left"/>
      <protection locked="0"/>
    </xf>
    <xf numFmtId="0" fontId="5" fillId="4" borderId="18" xfId="0" applyFont="1" applyFill="1" applyBorder="1" applyAlignment="1">
      <alignment vertic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93" xfId="0" applyFont="1" applyFill="1" applyBorder="1" applyAlignment="1">
      <alignment horizontal="center" vertical="center"/>
    </xf>
    <xf numFmtId="0" fontId="5" fillId="4" borderId="30" xfId="0" applyFont="1" applyFill="1" applyBorder="1" applyAlignment="1">
      <alignment vertical="center"/>
    </xf>
    <xf numFmtId="0" fontId="5" fillId="4" borderId="6" xfId="0" applyFont="1" applyFill="1" applyBorder="1" applyAlignment="1">
      <alignment vertical="center"/>
    </xf>
    <xf numFmtId="0" fontId="5" fillId="4" borderId="28" xfId="0" applyFont="1" applyFill="1" applyBorder="1" applyAlignment="1">
      <alignment vertical="center"/>
    </xf>
    <xf numFmtId="0" fontId="5" fillId="4" borderId="5" xfId="0" applyFont="1" applyFill="1" applyBorder="1" applyAlignment="1">
      <alignment vertical="center"/>
    </xf>
    <xf numFmtId="0" fontId="0" fillId="2" borderId="31" xfId="0" applyBorder="1"/>
    <xf numFmtId="0" fontId="5" fillId="2" borderId="52" xfId="0" applyFont="1" applyBorder="1" applyProtection="1">
      <protection locked="0"/>
    </xf>
    <xf numFmtId="0" fontId="5" fillId="2" borderId="19" xfId="0" applyFont="1" applyBorder="1" applyProtection="1">
      <protection locked="0"/>
    </xf>
    <xf numFmtId="0" fontId="5" fillId="2" borderId="80" xfId="0" applyFont="1" applyBorder="1" applyProtection="1">
      <protection locked="0"/>
    </xf>
    <xf numFmtId="0" fontId="0" fillId="2" borderId="6" xfId="0" applyBorder="1" applyAlignment="1">
      <alignment vertical="center"/>
    </xf>
    <xf numFmtId="0" fontId="0" fillId="2" borderId="31" xfId="0" applyBorder="1" applyAlignment="1">
      <alignment vertical="center"/>
    </xf>
    <xf numFmtId="0" fontId="2" fillId="4" borderId="18" xfId="0" applyFont="1" applyFill="1" applyBorder="1" applyAlignment="1">
      <alignment horizontal="left"/>
    </xf>
    <xf numFmtId="0" fontId="2" fillId="4" borderId="0" xfId="0" applyFont="1" applyFill="1" applyAlignment="1">
      <alignment horizontal="left"/>
    </xf>
    <xf numFmtId="0" fontId="19" fillId="4" borderId="18" xfId="0" applyFont="1" applyFill="1" applyBorder="1" applyAlignment="1">
      <alignment horizontal="left" vertical="center"/>
    </xf>
    <xf numFmtId="0" fontId="30" fillId="4" borderId="0" xfId="0" applyFont="1" applyFill="1" applyAlignment="1">
      <alignment horizontal="left" vertical="center"/>
    </xf>
    <xf numFmtId="0" fontId="30" fillId="4" borderId="18" xfId="0" applyFont="1" applyFill="1" applyBorder="1" applyAlignment="1">
      <alignment horizontal="left" vertical="center"/>
    </xf>
    <xf numFmtId="0" fontId="4" fillId="4" borderId="0" xfId="0" applyFont="1" applyFill="1" applyAlignment="1">
      <alignment horizontal="center" vertical="center"/>
    </xf>
    <xf numFmtId="0" fontId="5" fillId="2" borderId="0" xfId="0" applyFont="1"/>
    <xf numFmtId="0" fontId="5" fillId="2" borderId="10" xfId="0" applyFont="1" applyBorder="1"/>
    <xf numFmtId="0" fontId="16" fillId="4" borderId="16" xfId="0" applyFont="1" applyFill="1" applyBorder="1" applyAlignment="1" applyProtection="1">
      <alignment horizontal="center" vertical="top"/>
      <protection locked="0"/>
    </xf>
    <xf numFmtId="0" fontId="16" fillId="2" borderId="19" xfId="0" applyFont="1" applyBorder="1" applyAlignment="1" applyProtection="1">
      <alignment vertical="top"/>
      <protection locked="0"/>
    </xf>
    <xf numFmtId="0" fontId="6" fillId="4" borderId="16" xfId="0" applyFont="1" applyFill="1" applyBorder="1" applyAlignment="1">
      <alignment horizontal="center"/>
    </xf>
    <xf numFmtId="0" fontId="6" fillId="2" borderId="0" xfId="0" applyFont="1"/>
    <xf numFmtId="0" fontId="5" fillId="4" borderId="50" xfId="0" applyFont="1" applyFill="1" applyBorder="1" applyAlignment="1">
      <alignment vertical="center"/>
    </xf>
    <xf numFmtId="0" fontId="5" fillId="4" borderId="51" xfId="0" applyFont="1" applyFill="1" applyBorder="1" applyAlignment="1">
      <alignment vertical="center"/>
    </xf>
    <xf numFmtId="0" fontId="5" fillId="4" borderId="94" xfId="0" applyFont="1" applyFill="1" applyBorder="1" applyAlignment="1">
      <alignment vertical="center"/>
    </xf>
    <xf numFmtId="49" fontId="9" fillId="2" borderId="18" xfId="0" applyNumberFormat="1" applyFont="1" applyBorder="1" applyAlignment="1" applyProtection="1">
      <alignment horizontal="left"/>
      <protection locked="0"/>
    </xf>
    <xf numFmtId="49" fontId="9" fillId="2" borderId="0" xfId="0" applyNumberFormat="1" applyFont="1" applyAlignment="1" applyProtection="1">
      <alignment horizontal="left"/>
      <protection locked="0"/>
    </xf>
    <xf numFmtId="49" fontId="9" fillId="2" borderId="93" xfId="0" applyNumberFormat="1" applyFont="1" applyBorder="1" applyAlignment="1" applyProtection="1">
      <alignment horizontal="left"/>
      <protection locked="0"/>
    </xf>
    <xf numFmtId="0" fontId="5" fillId="4" borderId="95" xfId="0" applyFont="1" applyFill="1" applyBorder="1" applyAlignment="1">
      <alignment vertical="center"/>
    </xf>
    <xf numFmtId="0" fontId="5" fillId="4" borderId="96" xfId="0" applyFont="1" applyFill="1" applyBorder="1" applyAlignment="1">
      <alignment vertical="center"/>
    </xf>
    <xf numFmtId="0" fontId="5" fillId="4" borderId="97" xfId="0" applyFont="1" applyFill="1" applyBorder="1" applyAlignment="1">
      <alignment vertical="center"/>
    </xf>
    <xf numFmtId="0" fontId="5" fillId="4" borderId="6" xfId="0" applyFont="1" applyFill="1" applyBorder="1" applyAlignment="1">
      <alignment horizontal="center" vertical="center"/>
    </xf>
    <xf numFmtId="0" fontId="5" fillId="4" borderId="28" xfId="0" applyFont="1" applyFill="1" applyBorder="1" applyAlignment="1">
      <alignment horizontal="center" vertical="center"/>
    </xf>
    <xf numFmtId="0" fontId="16" fillId="4" borderId="32" xfId="0" applyFont="1" applyFill="1" applyBorder="1" applyAlignment="1" applyProtection="1">
      <alignment horizontal="center" vertical="top"/>
      <protection locked="0"/>
    </xf>
    <xf numFmtId="0" fontId="16" fillId="2" borderId="80" xfId="0" applyFont="1" applyBorder="1" applyAlignment="1" applyProtection="1">
      <alignment horizontal="center" vertical="top"/>
      <protection locked="0"/>
    </xf>
    <xf numFmtId="0" fontId="6" fillId="4" borderId="81" xfId="0" applyFont="1" applyFill="1" applyBorder="1" applyAlignment="1">
      <alignment horizontal="left" indent="2"/>
    </xf>
    <xf numFmtId="0" fontId="6" fillId="4" borderId="16" xfId="0" applyFont="1" applyFill="1" applyBorder="1" applyAlignment="1">
      <alignment horizontal="left" indent="2"/>
    </xf>
    <xf numFmtId="0" fontId="6" fillId="4" borderId="11" xfId="0" applyFont="1" applyFill="1" applyBorder="1" applyAlignment="1">
      <alignment horizontal="left" indent="2"/>
    </xf>
    <xf numFmtId="0" fontId="6" fillId="4" borderId="0" xfId="0" applyFont="1" applyFill="1" applyAlignment="1">
      <alignment horizontal="left" indent="2"/>
    </xf>
    <xf numFmtId="0" fontId="5" fillId="4" borderId="84" xfId="0" applyFont="1" applyFill="1" applyBorder="1" applyAlignment="1">
      <alignment horizontal="left" vertical="center"/>
    </xf>
    <xf numFmtId="0" fontId="5" fillId="4" borderId="3" xfId="0" applyFont="1" applyFill="1" applyBorder="1" applyAlignment="1">
      <alignment horizontal="left" vertical="center"/>
    </xf>
    <xf numFmtId="0" fontId="2" fillId="4" borderId="3" xfId="0" applyFont="1" applyFill="1" applyBorder="1" applyAlignment="1">
      <alignment horizontal="right"/>
    </xf>
    <xf numFmtId="0" fontId="2" fillId="4" borderId="98" xfId="0" applyFont="1" applyFill="1" applyBorder="1" applyAlignment="1">
      <alignment horizontal="right"/>
    </xf>
    <xf numFmtId="0" fontId="9" fillId="4" borderId="3" xfId="0" applyFont="1" applyFill="1" applyBorder="1" applyAlignment="1">
      <alignment horizontal="center" vertical="center"/>
    </xf>
    <xf numFmtId="0" fontId="5" fillId="2" borderId="3" xfId="0" applyFont="1" applyBorder="1" applyAlignment="1">
      <alignment vertical="center"/>
    </xf>
    <xf numFmtId="0" fontId="5" fillId="4" borderId="1" xfId="0" applyFont="1" applyFill="1" applyBorder="1" applyAlignment="1">
      <alignment vertical="center"/>
    </xf>
    <xf numFmtId="0" fontId="5" fillId="4" borderId="99" xfId="0" applyFont="1" applyFill="1" applyBorder="1" applyAlignment="1">
      <alignment vertical="center"/>
    </xf>
    <xf numFmtId="0" fontId="5" fillId="4" borderId="104" xfId="0" applyFont="1" applyFill="1" applyBorder="1" applyAlignment="1">
      <alignment vertical="center"/>
    </xf>
    <xf numFmtId="0" fontId="5" fillId="4" borderId="36" xfId="0" applyFont="1" applyFill="1" applyBorder="1" applyAlignment="1">
      <alignment vertical="center"/>
    </xf>
    <xf numFmtId="49" fontId="3" fillId="0" borderId="0" xfId="0" applyNumberFormat="1" applyFont="1" applyFill="1" applyAlignment="1">
      <alignment vertical="top" wrapText="1"/>
    </xf>
    <xf numFmtId="0" fontId="2" fillId="4" borderId="0" xfId="0" applyFont="1" applyFill="1" applyAlignment="1">
      <alignment horizontal="left" vertical="top"/>
    </xf>
    <xf numFmtId="0" fontId="0" fillId="2" borderId="0" xfId="0"/>
    <xf numFmtId="49" fontId="0" fillId="3" borderId="0" xfId="0" applyNumberFormat="1" applyFill="1" applyAlignment="1">
      <alignment horizontal="right" vertical="top"/>
    </xf>
    <xf numFmtId="0" fontId="0" fillId="3" borderId="0" xfId="0" applyFill="1" applyAlignment="1">
      <alignment vertical="top"/>
    </xf>
    <xf numFmtId="0" fontId="8" fillId="4" borderId="0" xfId="0" applyFont="1" applyFill="1" applyAlignment="1">
      <alignment horizontal="left"/>
    </xf>
    <xf numFmtId="0" fontId="8" fillId="2" borderId="0" xfId="0" applyFont="1" applyAlignment="1">
      <alignment horizontal="left"/>
    </xf>
    <xf numFmtId="0" fontId="2" fillId="4" borderId="0" xfId="0" applyFont="1" applyFill="1" applyAlignment="1">
      <alignment horizontal="right"/>
    </xf>
    <xf numFmtId="0" fontId="20" fillId="4" borderId="0" xfId="0" applyFont="1" applyFill="1" applyAlignment="1">
      <alignment horizontal="left" vertical="center"/>
    </xf>
    <xf numFmtId="0" fontId="6" fillId="4" borderId="0" xfId="0" applyFont="1" applyFill="1" applyAlignment="1">
      <alignment horizontal="left" vertical="top"/>
    </xf>
    <xf numFmtId="0" fontId="6" fillId="2" borderId="0" xfId="0" applyFont="1" applyAlignment="1">
      <alignment horizontal="left" vertical="top"/>
    </xf>
    <xf numFmtId="0" fontId="8" fillId="4" borderId="0" xfId="0" applyFont="1" applyFill="1" applyAlignment="1">
      <alignment horizontal="center" vertical="center"/>
    </xf>
    <xf numFmtId="0" fontId="21" fillId="2" borderId="0" xfId="0" applyFont="1" applyAlignment="1">
      <alignment horizontal="center"/>
    </xf>
    <xf numFmtId="0" fontId="22" fillId="2" borderId="0" xfId="0" applyFont="1" applyAlignment="1">
      <alignment horizontal="center"/>
    </xf>
  </cellXfs>
  <cellStyles count="3">
    <cellStyle name="Currency" xfId="1" builtinId="4"/>
    <cellStyle name="Normal" xfId="0" builtinId="0"/>
    <cellStyle name="Normal 2" xfId="2" xr:uid="{00000000-0005-0000-0000-000002000000}"/>
  </cellStyles>
  <dxfs count="3">
    <dxf>
      <font>
        <color theme="0"/>
      </font>
    </dxf>
    <dxf>
      <font>
        <b/>
        <i val="0"/>
        <color rgb="FFFF0000"/>
      </font>
      <border>
        <top style="thin">
          <color indexed="64"/>
        </top>
        <bottom style="thin">
          <color indexed="64"/>
        </bottom>
      </border>
    </dxf>
    <dxf>
      <font>
        <b/>
        <i val="0"/>
        <color rgb="FFFF0000"/>
      </font>
      <border>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63104</xdr:colOff>
      <xdr:row>1</xdr:row>
      <xdr:rowOff>13097</xdr:rowOff>
    </xdr:from>
    <xdr:to>
      <xdr:col>16</xdr:col>
      <xdr:colOff>619125</xdr:colOff>
      <xdr:row>9</xdr:row>
      <xdr:rowOff>57150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104" y="184547"/>
          <a:ext cx="8842771" cy="13394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981075</xdr:colOff>
          <xdr:row>74</xdr:row>
          <xdr:rowOff>152400</xdr:rowOff>
        </xdr:from>
        <xdr:to>
          <xdr:col>3</xdr:col>
          <xdr:colOff>1285875</xdr:colOff>
          <xdr:row>76</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161"/>
  <sheetViews>
    <sheetView showGridLines="0" tabSelected="1" zoomScaleNormal="100" workbookViewId="0">
      <selection activeCell="B26" sqref="B26:B27"/>
    </sheetView>
  </sheetViews>
  <sheetFormatPr defaultColWidth="0" defaultRowHeight="12.75" zeroHeight="1" x14ac:dyDescent="0.2"/>
  <cols>
    <col min="1" max="1" width="1" style="30" customWidth="1"/>
    <col min="2" max="2" width="9.28515625" style="30" customWidth="1"/>
    <col min="3" max="3" width="6.28515625" style="30" bestFit="1" customWidth="1"/>
    <col min="4" max="4" width="21.7109375" style="30" customWidth="1"/>
    <col min="5" max="11" width="7.7109375" style="30" customWidth="1"/>
    <col min="12" max="12" width="3.28515625" style="30" customWidth="1"/>
    <col min="13" max="13" width="7.7109375" style="30" customWidth="1"/>
    <col min="14" max="14" width="5.42578125" style="30" bestFit="1" customWidth="1"/>
    <col min="15" max="15" width="7.28515625" style="30" customWidth="1"/>
    <col min="16" max="16" width="8.28515625" style="30" bestFit="1" customWidth="1"/>
    <col min="17" max="17" width="9.42578125" style="30" customWidth="1"/>
    <col min="18" max="18" width="2.42578125" style="110" customWidth="1"/>
    <col min="19" max="20" width="5" style="30" hidden="1" customWidth="1"/>
    <col min="21" max="21" width="5.42578125" style="30" hidden="1" customWidth="1"/>
    <col min="22" max="22" width="6.140625" style="30" hidden="1" customWidth="1"/>
    <col min="23" max="23" width="2" style="30" hidden="1" customWidth="1"/>
    <col min="24" max="24" width="2.140625" style="30" hidden="1" customWidth="1"/>
    <col min="25" max="25" width="36" style="30" hidden="1" customWidth="1"/>
    <col min="26" max="26" width="5.85546875" style="30" hidden="1" customWidth="1"/>
    <col min="27" max="27" width="10.28515625" style="30" hidden="1" customWidth="1"/>
    <col min="28" max="16384" width="2.140625" style="30" hidden="1"/>
  </cols>
  <sheetData>
    <row r="1" spans="1:25" ht="13.5" thickBot="1" x14ac:dyDescent="0.25">
      <c r="A1" s="88"/>
      <c r="B1" s="88"/>
      <c r="C1" s="88"/>
      <c r="D1" s="88"/>
      <c r="E1" s="88"/>
      <c r="F1" s="88"/>
      <c r="G1" s="88"/>
      <c r="H1" s="88"/>
      <c r="I1" s="88"/>
      <c r="J1" s="88"/>
      <c r="K1" s="88"/>
      <c r="L1" s="88"/>
      <c r="M1" s="88"/>
      <c r="N1" s="88"/>
      <c r="O1" s="88"/>
      <c r="P1" s="88"/>
      <c r="Q1" s="88"/>
      <c r="R1" s="89"/>
    </row>
    <row r="2" spans="1:25" x14ac:dyDescent="0.2">
      <c r="A2" s="88"/>
      <c r="B2" s="90"/>
      <c r="C2" s="91"/>
      <c r="D2" s="91"/>
      <c r="E2" s="91"/>
      <c r="F2" s="91"/>
      <c r="G2" s="91"/>
      <c r="H2" s="91"/>
      <c r="I2" s="91"/>
      <c r="J2" s="91"/>
      <c r="K2" s="91"/>
      <c r="L2" s="91"/>
      <c r="M2" s="91"/>
      <c r="N2" s="91"/>
      <c r="O2" s="91"/>
      <c r="P2" s="91"/>
      <c r="Q2" s="92"/>
      <c r="R2" s="89"/>
    </row>
    <row r="3" spans="1:25" x14ac:dyDescent="0.2">
      <c r="A3" s="88"/>
      <c r="B3" s="93"/>
      <c r="C3" s="94"/>
      <c r="D3" s="94"/>
      <c r="E3" s="94"/>
      <c r="F3" s="94"/>
      <c r="G3" s="94"/>
      <c r="H3" s="94"/>
      <c r="I3" s="94"/>
      <c r="J3" s="94"/>
      <c r="K3" s="94"/>
      <c r="L3" s="94"/>
      <c r="M3" s="94"/>
      <c r="N3" s="94"/>
      <c r="O3" s="94"/>
      <c r="P3" s="94"/>
      <c r="Q3" s="95"/>
      <c r="R3" s="89"/>
    </row>
    <row r="4" spans="1:25" x14ac:dyDescent="0.2">
      <c r="A4" s="88"/>
      <c r="B4" s="93"/>
      <c r="C4" s="94"/>
      <c r="D4" s="94"/>
      <c r="E4" s="94"/>
      <c r="F4" s="94"/>
      <c r="G4" s="94"/>
      <c r="H4" s="94"/>
      <c r="I4" s="94"/>
      <c r="J4" s="94"/>
      <c r="K4" s="94"/>
      <c r="L4" s="94"/>
      <c r="M4" s="94"/>
      <c r="N4" s="94"/>
      <c r="O4" s="94"/>
      <c r="P4" s="94"/>
      <c r="Q4" s="95"/>
      <c r="R4" s="89"/>
    </row>
    <row r="5" spans="1:25" x14ac:dyDescent="0.2">
      <c r="A5" s="88"/>
      <c r="B5" s="93"/>
      <c r="C5" s="94"/>
      <c r="D5" s="94"/>
      <c r="E5" s="94"/>
      <c r="F5" s="94"/>
      <c r="G5" s="94"/>
      <c r="H5" s="94"/>
      <c r="I5" s="94"/>
      <c r="J5" s="94"/>
      <c r="K5" s="94"/>
      <c r="L5" s="94"/>
      <c r="M5" s="94"/>
      <c r="N5" s="94"/>
      <c r="O5" s="94"/>
      <c r="P5" s="94"/>
      <c r="Q5" s="95"/>
      <c r="R5" s="89"/>
    </row>
    <row r="6" spans="1:25" x14ac:dyDescent="0.2">
      <c r="A6" s="88"/>
      <c r="B6" s="93"/>
      <c r="C6" s="94"/>
      <c r="D6" s="94"/>
      <c r="E6" s="94"/>
      <c r="F6" s="94"/>
      <c r="G6" s="94"/>
      <c r="H6" s="94"/>
      <c r="I6" s="94"/>
      <c r="J6" s="94"/>
      <c r="K6" s="94"/>
      <c r="L6" s="94"/>
      <c r="M6" s="94"/>
      <c r="N6" s="94"/>
      <c r="O6" s="94"/>
      <c r="P6" s="94"/>
      <c r="Q6" s="95"/>
      <c r="R6" s="89"/>
    </row>
    <row r="7" spans="1:25" x14ac:dyDescent="0.2">
      <c r="A7" s="88"/>
      <c r="B7" s="93"/>
      <c r="C7" s="94"/>
      <c r="D7" s="94"/>
      <c r="E7" s="94"/>
      <c r="F7" s="94"/>
      <c r="G7" s="94"/>
      <c r="H7" s="94"/>
      <c r="I7" s="94"/>
      <c r="J7" s="94"/>
      <c r="K7" s="94"/>
      <c r="L7" s="94"/>
      <c r="M7" s="94"/>
      <c r="N7" s="94"/>
      <c r="O7" s="94"/>
      <c r="P7" s="94"/>
      <c r="Q7" s="95"/>
      <c r="R7" s="89"/>
    </row>
    <row r="8" spans="1:25" x14ac:dyDescent="0.2">
      <c r="A8" s="88"/>
      <c r="B8" s="93"/>
      <c r="C8" s="94"/>
      <c r="D8" s="94"/>
      <c r="E8" s="94"/>
      <c r="F8" s="94"/>
      <c r="G8" s="94"/>
      <c r="H8" s="94"/>
      <c r="I8" s="94"/>
      <c r="J8" s="94"/>
      <c r="K8" s="94"/>
      <c r="L8" s="94"/>
      <c r="M8" s="94"/>
      <c r="N8" s="94"/>
      <c r="O8" s="94"/>
      <c r="P8" s="94"/>
      <c r="Q8" s="95"/>
      <c r="R8" s="96"/>
    </row>
    <row r="9" spans="1:25" x14ac:dyDescent="0.2">
      <c r="A9" s="88"/>
      <c r="B9" s="330"/>
      <c r="C9" s="331"/>
      <c r="D9" s="331"/>
      <c r="E9" s="331"/>
      <c r="F9" s="82"/>
      <c r="G9" s="82"/>
      <c r="H9" s="82"/>
      <c r="I9" s="82"/>
      <c r="J9" s="82"/>
      <c r="K9" s="82"/>
      <c r="L9" s="82"/>
      <c r="M9" s="331"/>
      <c r="N9" s="331"/>
      <c r="O9" s="331"/>
      <c r="P9" s="331"/>
      <c r="Q9" s="97"/>
      <c r="R9" s="96"/>
    </row>
    <row r="10" spans="1:25" ht="12.75" customHeight="1" x14ac:dyDescent="0.2">
      <c r="A10" s="88"/>
      <c r="B10" s="332" t="s">
        <v>0</v>
      </c>
      <c r="C10" s="333"/>
      <c r="D10" s="333"/>
      <c r="E10" s="333"/>
      <c r="F10" s="335"/>
      <c r="G10" s="336"/>
      <c r="H10" s="336"/>
      <c r="I10" s="336"/>
      <c r="J10" s="336"/>
      <c r="K10" s="336"/>
      <c r="L10" s="337"/>
      <c r="M10" s="355" t="s">
        <v>1</v>
      </c>
      <c r="N10" s="356"/>
      <c r="O10" s="338"/>
      <c r="P10" s="340" t="s">
        <v>2</v>
      </c>
      <c r="Q10" s="353"/>
      <c r="R10" s="96"/>
    </row>
    <row r="11" spans="1:25" ht="13.9" customHeight="1" x14ac:dyDescent="0.2">
      <c r="A11" s="88"/>
      <c r="B11" s="334"/>
      <c r="C11" s="333"/>
      <c r="D11" s="333"/>
      <c r="E11" s="333"/>
      <c r="F11" s="335"/>
      <c r="G11" s="336"/>
      <c r="H11" s="336"/>
      <c r="I11" s="336"/>
      <c r="J11" s="336"/>
      <c r="K11" s="336"/>
      <c r="L11" s="337"/>
      <c r="M11" s="357"/>
      <c r="N11" s="358"/>
      <c r="O11" s="339"/>
      <c r="P11" s="341"/>
      <c r="Q11" s="354"/>
      <c r="R11" s="96"/>
    </row>
    <row r="12" spans="1:25" ht="13.5" thickBot="1" x14ac:dyDescent="0.25">
      <c r="A12" s="88"/>
      <c r="B12" s="359" t="s">
        <v>297</v>
      </c>
      <c r="C12" s="360"/>
      <c r="D12" s="360"/>
      <c r="E12" s="12"/>
      <c r="F12" s="363" t="s">
        <v>167</v>
      </c>
      <c r="G12" s="363"/>
      <c r="H12" s="364"/>
      <c r="I12" s="364"/>
      <c r="J12" s="361" t="s">
        <v>3</v>
      </c>
      <c r="K12" s="361"/>
      <c r="L12" s="362"/>
      <c r="M12" s="98"/>
      <c r="N12" s="99"/>
      <c r="O12" s="99"/>
      <c r="P12" s="99"/>
      <c r="Q12" s="100"/>
      <c r="R12" s="96"/>
    </row>
    <row r="13" spans="1:25" ht="13.5" thickTop="1" x14ac:dyDescent="0.2">
      <c r="A13" s="88"/>
      <c r="B13" s="348" t="s">
        <v>4</v>
      </c>
      <c r="C13" s="349"/>
      <c r="D13" s="349"/>
      <c r="E13" s="349"/>
      <c r="F13" s="349"/>
      <c r="G13" s="350"/>
      <c r="H13" s="342" t="s">
        <v>110</v>
      </c>
      <c r="I13" s="342"/>
      <c r="J13" s="342"/>
      <c r="K13" s="342"/>
      <c r="L13" s="343"/>
      <c r="M13" s="342" t="s">
        <v>97</v>
      </c>
      <c r="N13" s="342"/>
      <c r="O13" s="342"/>
      <c r="P13" s="342"/>
      <c r="Q13" s="344"/>
      <c r="R13" s="96"/>
    </row>
    <row r="14" spans="1:25" x14ac:dyDescent="0.2">
      <c r="A14" s="88"/>
      <c r="B14" s="345"/>
      <c r="C14" s="346"/>
      <c r="D14" s="346"/>
      <c r="E14" s="346"/>
      <c r="F14" s="346"/>
      <c r="G14" s="347"/>
      <c r="H14" s="314"/>
      <c r="I14" s="312"/>
      <c r="J14" s="312"/>
      <c r="K14" s="312"/>
      <c r="L14" s="313"/>
      <c r="M14" s="314"/>
      <c r="N14" s="312"/>
      <c r="O14" s="312"/>
      <c r="P14" s="312"/>
      <c r="Q14" s="315"/>
      <c r="R14" s="96"/>
    </row>
    <row r="15" spans="1:25" x14ac:dyDescent="0.2">
      <c r="A15" s="88"/>
      <c r="B15" s="320" t="s">
        <v>96</v>
      </c>
      <c r="C15" s="321"/>
      <c r="D15" s="321"/>
      <c r="E15" s="321"/>
      <c r="F15" s="351"/>
      <c r="G15" s="352"/>
      <c r="H15" s="365" t="s">
        <v>166</v>
      </c>
      <c r="I15" s="365"/>
      <c r="J15" s="365"/>
      <c r="K15" s="365"/>
      <c r="L15" s="366"/>
      <c r="M15" s="367" t="s">
        <v>6</v>
      </c>
      <c r="N15" s="365"/>
      <c r="O15" s="365"/>
      <c r="P15" s="365"/>
      <c r="Q15" s="368"/>
      <c r="R15" s="38" t="b">
        <v>1</v>
      </c>
    </row>
    <row r="16" spans="1:25" x14ac:dyDescent="0.2">
      <c r="A16" s="13"/>
      <c r="B16" s="311"/>
      <c r="C16" s="312"/>
      <c r="D16" s="312"/>
      <c r="E16" s="312"/>
      <c r="F16" s="312"/>
      <c r="G16" s="313"/>
      <c r="H16" s="314"/>
      <c r="I16" s="312"/>
      <c r="J16" s="312"/>
      <c r="K16" s="312"/>
      <c r="L16" s="313"/>
      <c r="M16" s="314"/>
      <c r="N16" s="312"/>
      <c r="O16" s="312"/>
      <c r="P16" s="312"/>
      <c r="Q16" s="315"/>
      <c r="R16" s="39"/>
      <c r="S16" s="27"/>
      <c r="T16" s="27"/>
      <c r="U16" s="27"/>
      <c r="W16" s="27"/>
      <c r="X16" s="27"/>
      <c r="Y16" s="27"/>
    </row>
    <row r="17" spans="1:25" x14ac:dyDescent="0.2">
      <c r="A17" s="13"/>
      <c r="B17" s="320" t="s">
        <v>5</v>
      </c>
      <c r="C17" s="321"/>
      <c r="D17" s="321"/>
      <c r="E17" s="321"/>
      <c r="F17" s="321"/>
      <c r="G17" s="322"/>
      <c r="H17" s="323" t="s">
        <v>95</v>
      </c>
      <c r="I17" s="176"/>
      <c r="J17" s="176"/>
      <c r="K17" s="176"/>
      <c r="L17" s="176"/>
      <c r="M17" s="176"/>
      <c r="N17" s="176"/>
      <c r="O17" s="176"/>
      <c r="P17" s="176"/>
      <c r="Q17" s="324"/>
      <c r="R17" s="39"/>
      <c r="S17" s="27"/>
      <c r="U17" s="27"/>
      <c r="W17" s="27"/>
      <c r="X17" s="27"/>
      <c r="Y17" s="27"/>
    </row>
    <row r="18" spans="1:25" x14ac:dyDescent="0.2">
      <c r="A18" s="13"/>
      <c r="B18" s="311"/>
      <c r="C18" s="312"/>
      <c r="D18" s="312"/>
      <c r="E18" s="312"/>
      <c r="F18" s="312"/>
      <c r="G18" s="313"/>
      <c r="H18" s="325"/>
      <c r="I18" s="326"/>
      <c r="J18" s="326"/>
      <c r="K18" s="326"/>
      <c r="L18" s="326"/>
      <c r="M18" s="326"/>
      <c r="N18" s="326"/>
      <c r="O18" s="326"/>
      <c r="P18" s="326"/>
      <c r="Q18" s="327"/>
      <c r="R18" s="39"/>
      <c r="S18" s="27"/>
      <c r="T18" s="27"/>
      <c r="U18" s="27"/>
      <c r="W18" s="27"/>
      <c r="X18" s="27"/>
      <c r="Y18" s="27"/>
    </row>
    <row r="19" spans="1:25" x14ac:dyDescent="0.2">
      <c r="A19" s="13"/>
      <c r="B19" s="316" t="s">
        <v>7</v>
      </c>
      <c r="C19" s="317"/>
      <c r="D19" s="317"/>
      <c r="E19" s="117" t="s">
        <v>8</v>
      </c>
      <c r="F19" s="318" t="s">
        <v>9</v>
      </c>
      <c r="G19" s="319"/>
      <c r="H19" s="323" t="s">
        <v>94</v>
      </c>
      <c r="I19" s="321"/>
      <c r="J19" s="321"/>
      <c r="K19" s="321"/>
      <c r="L19" s="321"/>
      <c r="M19" s="321"/>
      <c r="N19" s="321"/>
      <c r="O19" s="328"/>
      <c r="P19" s="328"/>
      <c r="Q19" s="329"/>
      <c r="R19" s="39"/>
      <c r="S19" s="27"/>
      <c r="U19" s="27"/>
      <c r="W19" s="27"/>
      <c r="X19" s="27"/>
      <c r="Y19" s="27"/>
    </row>
    <row r="20" spans="1:25" ht="13.5" thickBot="1" x14ac:dyDescent="0.25">
      <c r="A20" s="13"/>
      <c r="B20" s="302"/>
      <c r="C20" s="303"/>
      <c r="D20" s="303"/>
      <c r="E20" s="24"/>
      <c r="F20" s="304"/>
      <c r="G20" s="305"/>
      <c r="H20" s="306"/>
      <c r="I20" s="307"/>
      <c r="J20" s="307"/>
      <c r="K20" s="307"/>
      <c r="L20" s="307"/>
      <c r="M20" s="307"/>
      <c r="N20" s="308"/>
      <c r="O20" s="309"/>
      <c r="P20" s="309"/>
      <c r="Q20" s="310"/>
      <c r="R20" s="39">
        <f>COUNTA(B26:B45)</f>
        <v>0</v>
      </c>
      <c r="S20" s="27"/>
      <c r="U20" s="27"/>
      <c r="W20" s="27"/>
      <c r="X20" s="27"/>
      <c r="Y20" s="27"/>
    </row>
    <row r="21" spans="1:25" ht="14.25" thickTop="1" thickBot="1" x14ac:dyDescent="0.25">
      <c r="A21" s="13"/>
      <c r="B21" s="290" t="s">
        <v>130</v>
      </c>
      <c r="C21" s="291"/>
      <c r="D21" s="292" t="s">
        <v>10</v>
      </c>
      <c r="E21" s="286" t="s">
        <v>11</v>
      </c>
      <c r="F21" s="138" t="s">
        <v>12</v>
      </c>
      <c r="G21" s="288" t="s">
        <v>13</v>
      </c>
      <c r="H21" s="301"/>
      <c r="I21" s="286" t="s">
        <v>14</v>
      </c>
      <c r="J21" s="138" t="s">
        <v>15</v>
      </c>
      <c r="K21" s="133"/>
      <c r="L21" s="288" t="s">
        <v>16</v>
      </c>
      <c r="M21" s="288"/>
      <c r="N21" s="288"/>
      <c r="O21" s="289"/>
      <c r="P21" s="286" t="s">
        <v>17</v>
      </c>
      <c r="Q21" s="297" t="s">
        <v>18</v>
      </c>
      <c r="R21" s="101"/>
      <c r="S21" s="27"/>
      <c r="U21" s="27"/>
      <c r="W21" s="27"/>
      <c r="X21" s="27"/>
      <c r="Y21" s="27"/>
    </row>
    <row r="22" spans="1:25" x14ac:dyDescent="0.2">
      <c r="A22" s="13"/>
      <c r="B22" s="282">
        <f ca="1">IF(OR(ISERROR(S24),ISERROR(T24)),"Enter dates",IF(S24=T24,S24,TEXT(S24,"0000")&amp;"-"&amp;TEXT(T24,"0000")))</f>
        <v>2026</v>
      </c>
      <c r="C22" s="283"/>
      <c r="D22" s="293"/>
      <c r="E22" s="294"/>
      <c r="F22" s="134"/>
      <c r="G22" s="135"/>
      <c r="H22" s="122"/>
      <c r="I22" s="287"/>
      <c r="J22" s="139" t="s">
        <v>19</v>
      </c>
      <c r="K22" s="140" t="s">
        <v>20</v>
      </c>
      <c r="L22" s="299" t="s">
        <v>21</v>
      </c>
      <c r="M22" s="300"/>
      <c r="N22" s="299" t="s">
        <v>22</v>
      </c>
      <c r="O22" s="300"/>
      <c r="P22" s="294"/>
      <c r="Q22" s="298"/>
      <c r="R22" s="101"/>
      <c r="S22" s="27"/>
      <c r="U22" s="27"/>
      <c r="W22" s="27"/>
      <c r="X22" s="27"/>
      <c r="Y22" s="27"/>
    </row>
    <row r="23" spans="1:25" ht="13.5" thickBot="1" x14ac:dyDescent="0.25">
      <c r="A23" s="13"/>
      <c r="B23" s="284"/>
      <c r="C23" s="285"/>
      <c r="D23" s="120" t="s">
        <v>23</v>
      </c>
      <c r="E23" s="121"/>
      <c r="F23" s="122"/>
      <c r="G23" s="123"/>
      <c r="H23" s="122"/>
      <c r="I23" s="124" t="s">
        <v>24</v>
      </c>
      <c r="J23" s="130"/>
      <c r="K23" s="131"/>
      <c r="L23" s="280" t="s">
        <v>25</v>
      </c>
      <c r="M23" s="281"/>
      <c r="N23" s="280" t="s">
        <v>26</v>
      </c>
      <c r="O23" s="281"/>
      <c r="P23" s="124" t="s">
        <v>27</v>
      </c>
      <c r="Q23" s="125" t="s">
        <v>28</v>
      </c>
      <c r="R23" s="101"/>
      <c r="S23" s="27"/>
      <c r="U23" s="27"/>
      <c r="W23" s="27"/>
      <c r="X23" s="27"/>
      <c r="Y23" s="27"/>
    </row>
    <row r="24" spans="1:25" x14ac:dyDescent="0.2">
      <c r="A24" s="13"/>
      <c r="B24" s="278" t="s">
        <v>29</v>
      </c>
      <c r="C24" s="279"/>
      <c r="D24" s="128" t="s">
        <v>30</v>
      </c>
      <c r="E24" s="124" t="s">
        <v>31</v>
      </c>
      <c r="F24" s="130" t="s">
        <v>32</v>
      </c>
      <c r="G24" s="131"/>
      <c r="H24" s="130"/>
      <c r="I24" s="124" t="s">
        <v>33</v>
      </c>
      <c r="J24" s="130" t="s">
        <v>34</v>
      </c>
      <c r="K24" s="131" t="s">
        <v>35</v>
      </c>
      <c r="L24" s="280" t="s">
        <v>36</v>
      </c>
      <c r="M24" s="281"/>
      <c r="N24" s="295"/>
      <c r="O24" s="296"/>
      <c r="P24" s="124" t="s">
        <v>37</v>
      </c>
      <c r="Q24" s="125" t="s">
        <v>38</v>
      </c>
      <c r="R24" s="101"/>
      <c r="S24" s="30">
        <f ca="1">MIN(S25:S44)</f>
        <v>2026</v>
      </c>
      <c r="T24" s="30">
        <f ca="1">MAX(S25:S44)</f>
        <v>2026</v>
      </c>
      <c r="U24" s="27" t="s">
        <v>106</v>
      </c>
      <c r="W24" s="27"/>
      <c r="X24" s="27"/>
      <c r="Y24" s="27"/>
    </row>
    <row r="25" spans="1:25" x14ac:dyDescent="0.2">
      <c r="A25" s="13">
        <v>1</v>
      </c>
      <c r="B25" s="118" t="s">
        <v>39</v>
      </c>
      <c r="C25" s="119" t="s">
        <v>40</v>
      </c>
      <c r="D25" s="129" t="s">
        <v>41</v>
      </c>
      <c r="E25" s="126"/>
      <c r="F25" s="130" t="s">
        <v>42</v>
      </c>
      <c r="G25" s="132" t="s">
        <v>43</v>
      </c>
      <c r="H25" s="130" t="s">
        <v>44</v>
      </c>
      <c r="I25" s="126"/>
      <c r="J25" s="130" t="s">
        <v>83</v>
      </c>
      <c r="K25" s="132" t="s">
        <v>45</v>
      </c>
      <c r="L25" s="273" t="s">
        <v>46</v>
      </c>
      <c r="M25" s="274"/>
      <c r="N25" s="136" t="s">
        <v>47</v>
      </c>
      <c r="O25" s="137" t="s">
        <v>48</v>
      </c>
      <c r="P25" s="126"/>
      <c r="Q25" s="127" t="s">
        <v>49</v>
      </c>
      <c r="R25" s="101">
        <v>1</v>
      </c>
      <c r="S25" s="30">
        <f ca="1">IF(B26="",YEAR(NOW()),YEAR(B26))</f>
        <v>2026</v>
      </c>
      <c r="U25" s="232">
        <f>VALUE(IF(ISERROR(VLOOKUP(B26,RateTable,IF(IsJusticeCorps,3,2),TRUE)),0,VLOOKUP(B26,RateTable,IF(IsJusticeCorps,3,2),TRUE)))</f>
        <v>0</v>
      </c>
      <c r="V25" s="102">
        <f>U25</f>
        <v>0</v>
      </c>
      <c r="W25" s="30" cm="1">
        <f t="array" ref="W25">MIN(IF(V25:V34&gt;0,V25:V34,FALSE))</f>
        <v>0</v>
      </c>
      <c r="X25" s="27"/>
    </row>
    <row r="26" spans="1:25" x14ac:dyDescent="0.2">
      <c r="A26" s="13"/>
      <c r="B26" s="262"/>
      <c r="C26" s="6"/>
      <c r="D26" s="236"/>
      <c r="E26" s="275"/>
      <c r="F26" s="275"/>
      <c r="G26" s="275"/>
      <c r="H26" s="275"/>
      <c r="I26" s="276"/>
      <c r="J26" s="7"/>
      <c r="K26" s="8"/>
      <c r="L26" s="6"/>
      <c r="M26" s="9"/>
      <c r="N26" s="242"/>
      <c r="O26" s="233" t="str">
        <f>IF(ISBLANK(N26)," ",IF(OR(UPPER(K26)="SC",UPPER(K27)="SC"),"N/A(SC)", N26*U25))</f>
        <v xml:space="preserve"> </v>
      </c>
      <c r="P26" s="7"/>
      <c r="Q26" s="235" t="str">
        <f>IF((SUM(E26:I26)+J27+M26+M27+SUM(O26:O26)+P27)=0,"",SUM(E26:I26)+J27+M26+M27+SUM(O26:O26)+P27)</f>
        <v/>
      </c>
      <c r="R26" s="101"/>
      <c r="U26" s="232"/>
      <c r="V26" s="102">
        <f>U27</f>
        <v>0</v>
      </c>
      <c r="W26" s="30">
        <f t="array" ref="W26">MAX(IF(V25:V34&gt;0,V25:V34,FALSE))</f>
        <v>0</v>
      </c>
      <c r="X26" s="27"/>
    </row>
    <row r="27" spans="1:25" x14ac:dyDescent="0.2">
      <c r="A27" s="13">
        <v>2</v>
      </c>
      <c r="B27" s="262"/>
      <c r="C27" s="6"/>
      <c r="D27" s="237"/>
      <c r="E27" s="275"/>
      <c r="F27" s="275"/>
      <c r="G27" s="275"/>
      <c r="H27" s="275"/>
      <c r="I27" s="277"/>
      <c r="J27" s="9"/>
      <c r="K27" s="8"/>
      <c r="L27" s="6"/>
      <c r="M27" s="9"/>
      <c r="N27" s="243"/>
      <c r="O27" s="233"/>
      <c r="P27" s="9"/>
      <c r="Q27" s="235"/>
      <c r="R27" s="101">
        <v>2</v>
      </c>
      <c r="S27" s="30">
        <f ca="1">MAX(S$25,YEAR(B28))</f>
        <v>2026</v>
      </c>
      <c r="U27" s="232">
        <f>VALUE(IF(ISERROR(VLOOKUP(B28,RateTable,IF(IsJusticeCorps,3,2),TRUE)),0,VLOOKUP(B28,RateTable,IF(IsJusticeCorps,3,2),TRUE)))</f>
        <v>0</v>
      </c>
      <c r="V27" s="102">
        <f>U29</f>
        <v>0</v>
      </c>
      <c r="W27" s="27"/>
      <c r="X27" s="27"/>
    </row>
    <row r="28" spans="1:25" x14ac:dyDescent="0.2">
      <c r="A28" s="13"/>
      <c r="B28" s="262"/>
      <c r="C28" s="6"/>
      <c r="D28" s="236"/>
      <c r="E28" s="234"/>
      <c r="F28" s="234"/>
      <c r="G28" s="234"/>
      <c r="H28" s="234"/>
      <c r="I28" s="238"/>
      <c r="J28" s="7"/>
      <c r="K28" s="8"/>
      <c r="L28" s="6"/>
      <c r="M28" s="9"/>
      <c r="N28" s="242"/>
      <c r="O28" s="233" t="str">
        <f>IF(ISBLANK(N28)," ",IF(OR(UPPER(K28)="SC",UPPER(K29)="SC"),"N/A(SC)", N28*U27))</f>
        <v xml:space="preserve"> </v>
      </c>
      <c r="P28" s="7"/>
      <c r="Q28" s="235" t="str">
        <f>IF((SUM(E28:I28)+J29+M28+M29+SUM(O28:O28)+P29)=0,"",SUM(E28:I28)+J29+M28+M29+SUM(O28:O28)+P29)</f>
        <v/>
      </c>
      <c r="R28" s="101"/>
      <c r="U28" s="232"/>
      <c r="V28" s="102">
        <f>U31</f>
        <v>0</v>
      </c>
      <c r="W28" s="27"/>
      <c r="X28" s="27"/>
    </row>
    <row r="29" spans="1:25" x14ac:dyDescent="0.2">
      <c r="A29" s="13">
        <v>3</v>
      </c>
      <c r="B29" s="262"/>
      <c r="C29" s="6"/>
      <c r="D29" s="237"/>
      <c r="E29" s="234"/>
      <c r="F29" s="234"/>
      <c r="G29" s="234"/>
      <c r="H29" s="234"/>
      <c r="I29" s="239"/>
      <c r="J29" s="9"/>
      <c r="K29" s="8"/>
      <c r="L29" s="6"/>
      <c r="M29" s="9"/>
      <c r="N29" s="243"/>
      <c r="O29" s="233"/>
      <c r="P29" s="9"/>
      <c r="Q29" s="235"/>
      <c r="R29" s="101">
        <v>3</v>
      </c>
      <c r="S29" s="30">
        <f ca="1">MAX(S$25,YEAR(B30))</f>
        <v>2026</v>
      </c>
      <c r="U29" s="232">
        <f>VALUE(IF(ISERROR(VLOOKUP(B30,RateTable,IF(IsJusticeCorps,3,2),TRUE)),0,VLOOKUP(B30,RateTable,IF(IsJusticeCorps,3,2),TRUE)))</f>
        <v>0</v>
      </c>
      <c r="V29" s="102">
        <f>U33</f>
        <v>0</v>
      </c>
      <c r="W29" s="27"/>
      <c r="X29" s="27"/>
    </row>
    <row r="30" spans="1:25" x14ac:dyDescent="0.2">
      <c r="A30" s="13"/>
      <c r="B30" s="262"/>
      <c r="C30" s="6"/>
      <c r="D30" s="236"/>
      <c r="E30" s="234"/>
      <c r="F30" s="234"/>
      <c r="G30" s="234"/>
      <c r="H30" s="234"/>
      <c r="I30" s="238"/>
      <c r="J30" s="7"/>
      <c r="K30" s="8"/>
      <c r="L30" s="6"/>
      <c r="M30" s="9"/>
      <c r="N30" s="242"/>
      <c r="O30" s="233" t="str">
        <f>IF(ISBLANK(N30)," ",IF(OR(UPPER(K30)="SC",UPPER(K31)="SC"),"N/A(SC)", N30*U29))</f>
        <v xml:space="preserve"> </v>
      </c>
      <c r="P30" s="7"/>
      <c r="Q30" s="235" t="str">
        <f>IF((SUM(E30:I30)+J31+M30+M31+SUM(O30:O30)+P31)=0,"",SUM(E30:I30)+J31+M30+M31+SUM(O30:O30)+P31)</f>
        <v/>
      </c>
      <c r="R30" s="101"/>
      <c r="U30" s="232"/>
      <c r="V30" s="102">
        <f>U35</f>
        <v>0</v>
      </c>
      <c r="W30" s="27"/>
      <c r="X30" s="27"/>
    </row>
    <row r="31" spans="1:25" x14ac:dyDescent="0.2">
      <c r="A31" s="13">
        <v>4</v>
      </c>
      <c r="B31" s="262"/>
      <c r="C31" s="6"/>
      <c r="D31" s="237"/>
      <c r="E31" s="234"/>
      <c r="F31" s="234"/>
      <c r="G31" s="234"/>
      <c r="H31" s="234"/>
      <c r="I31" s="239"/>
      <c r="J31" s="9"/>
      <c r="K31" s="8"/>
      <c r="L31" s="6"/>
      <c r="M31" s="9"/>
      <c r="N31" s="243"/>
      <c r="O31" s="233"/>
      <c r="P31" s="9"/>
      <c r="Q31" s="235"/>
      <c r="R31" s="101">
        <v>4</v>
      </c>
      <c r="S31" s="30">
        <f ca="1">MAX(S$25,YEAR(B32))</f>
        <v>2026</v>
      </c>
      <c r="U31" s="232">
        <f>VALUE(IF(ISERROR(VLOOKUP(B32,RateTable,IF(IsJusticeCorps,3,2),TRUE)),0,VLOOKUP(B32,RateTable,IF(IsJusticeCorps,3,2),TRUE)))</f>
        <v>0</v>
      </c>
      <c r="V31" s="102">
        <f>U37</f>
        <v>0</v>
      </c>
      <c r="W31" s="27"/>
      <c r="X31" s="27"/>
    </row>
    <row r="32" spans="1:25" x14ac:dyDescent="0.2">
      <c r="A32" s="13"/>
      <c r="B32" s="262"/>
      <c r="C32" s="6"/>
      <c r="D32" s="236"/>
      <c r="E32" s="234"/>
      <c r="F32" s="234"/>
      <c r="G32" s="234"/>
      <c r="H32" s="234"/>
      <c r="I32" s="238"/>
      <c r="J32" s="7"/>
      <c r="K32" s="8"/>
      <c r="L32" s="6"/>
      <c r="M32" s="9"/>
      <c r="N32" s="242"/>
      <c r="O32" s="233" t="str">
        <f>IF(ISBLANK(N32)," ",IF(OR(UPPER(K32)="SC",UPPER(K33)="SC"),"N/A(SC)", N32*U31))</f>
        <v xml:space="preserve"> </v>
      </c>
      <c r="P32" s="7"/>
      <c r="Q32" s="235" t="str">
        <f>IF((SUM(E32:I32)+J33+M32+M33+SUM(O32:O32)+P33)=0,"",SUM(E32:I32)+J33+M32+M33+SUM(O32:O32)+P33)</f>
        <v/>
      </c>
      <c r="R32" s="101"/>
      <c r="U32" s="232"/>
      <c r="V32" s="102">
        <f>U39</f>
        <v>0</v>
      </c>
      <c r="W32" s="27"/>
      <c r="X32" s="27"/>
    </row>
    <row r="33" spans="1:25" x14ac:dyDescent="0.2">
      <c r="A33" s="13">
        <v>5</v>
      </c>
      <c r="B33" s="262"/>
      <c r="C33" s="6"/>
      <c r="D33" s="237"/>
      <c r="E33" s="234"/>
      <c r="F33" s="234"/>
      <c r="G33" s="234"/>
      <c r="H33" s="234"/>
      <c r="I33" s="239"/>
      <c r="J33" s="9"/>
      <c r="K33" s="8"/>
      <c r="L33" s="6"/>
      <c r="M33" s="9"/>
      <c r="N33" s="243"/>
      <c r="O33" s="233"/>
      <c r="P33" s="9"/>
      <c r="Q33" s="235"/>
      <c r="R33" s="101">
        <v>5</v>
      </c>
      <c r="S33" s="30">
        <f ca="1">MAX(S$25,YEAR(B34))</f>
        <v>2026</v>
      </c>
      <c r="U33" s="232">
        <f>VALUE(IF(ISERROR(VLOOKUP(B34,RateTable,IF(IsJusticeCorps,3,2),TRUE)),0,VLOOKUP(B34,RateTable,IF(IsJusticeCorps,3,2),TRUE)))</f>
        <v>0</v>
      </c>
      <c r="V33" s="102">
        <f>U41</f>
        <v>0</v>
      </c>
      <c r="W33" s="27"/>
      <c r="X33" s="27"/>
    </row>
    <row r="34" spans="1:25" x14ac:dyDescent="0.2">
      <c r="A34" s="13"/>
      <c r="B34" s="262"/>
      <c r="C34" s="6"/>
      <c r="D34" s="236"/>
      <c r="E34" s="234"/>
      <c r="F34" s="234"/>
      <c r="G34" s="234"/>
      <c r="H34" s="234"/>
      <c r="I34" s="238"/>
      <c r="J34" s="7"/>
      <c r="K34" s="8"/>
      <c r="L34" s="6"/>
      <c r="M34" s="9"/>
      <c r="N34" s="242"/>
      <c r="O34" s="233" t="str">
        <f>IF(ISBLANK(N34)," ",IF(OR(UPPER(K34)="SC",UPPER(K35)="SC"),"N/A(SC)", N34*U33))</f>
        <v xml:space="preserve"> </v>
      </c>
      <c r="P34" s="7"/>
      <c r="Q34" s="235" t="str">
        <f>IF((SUM(E34:I34)+J35+M34+M35+SUM(O34:O34)+P35)=0,"",SUM(E34:I34)+J35+M34+M35+SUM(O34:O34)+P35)</f>
        <v/>
      </c>
      <c r="R34" s="101"/>
      <c r="U34" s="232"/>
      <c r="V34" s="102">
        <f>U43</f>
        <v>0</v>
      </c>
      <c r="W34" s="27"/>
      <c r="X34" s="27"/>
    </row>
    <row r="35" spans="1:25" x14ac:dyDescent="0.2">
      <c r="A35" s="13">
        <v>6</v>
      </c>
      <c r="B35" s="262"/>
      <c r="C35" s="6"/>
      <c r="D35" s="237"/>
      <c r="E35" s="234"/>
      <c r="F35" s="234"/>
      <c r="G35" s="234"/>
      <c r="H35" s="234"/>
      <c r="I35" s="239"/>
      <c r="J35" s="9"/>
      <c r="K35" s="8"/>
      <c r="L35" s="6"/>
      <c r="M35" s="9"/>
      <c r="N35" s="243"/>
      <c r="O35" s="233"/>
      <c r="P35" s="9"/>
      <c r="Q35" s="235"/>
      <c r="R35" s="101">
        <v>6</v>
      </c>
      <c r="S35" s="30">
        <f ca="1">MAX(S$25,YEAR(B36))</f>
        <v>2026</v>
      </c>
      <c r="U35" s="232">
        <f>VALUE(IF(ISERROR(VLOOKUP(B36,RateTable,IF(IsJusticeCorps,3,2),TRUE)),0,VLOOKUP(B36,RateTable,IF(IsJusticeCorps,3,2),TRUE)))</f>
        <v>0</v>
      </c>
      <c r="W35" s="27"/>
      <c r="X35" s="27"/>
      <c r="Y35" s="27"/>
    </row>
    <row r="36" spans="1:25" x14ac:dyDescent="0.2">
      <c r="A36" s="13"/>
      <c r="B36" s="262"/>
      <c r="C36" s="6"/>
      <c r="D36" s="236"/>
      <c r="E36" s="234"/>
      <c r="F36" s="234"/>
      <c r="G36" s="234"/>
      <c r="H36" s="234"/>
      <c r="I36" s="238"/>
      <c r="J36" s="7"/>
      <c r="K36" s="8"/>
      <c r="L36" s="6"/>
      <c r="M36" s="9"/>
      <c r="N36" s="242"/>
      <c r="O36" s="233" t="str">
        <f>IF(ISBLANK(N36)," ",IF(OR(UPPER(K36)="SC",UPPER(K37)="SC"),"N/A(SC)", N36*U35))</f>
        <v xml:space="preserve"> </v>
      </c>
      <c r="P36" s="7"/>
      <c r="Q36" s="235" t="str">
        <f>IF((SUM(E36:I36)+J37+M36+M37+SUM(O36:O36)+P37)=0,"",SUM(E36:I36)+J37+M36+M37+SUM(O36:O36)+P37)</f>
        <v/>
      </c>
      <c r="R36" s="101"/>
      <c r="U36" s="232"/>
      <c r="W36" s="27"/>
      <c r="X36" s="27"/>
      <c r="Y36" s="27"/>
    </row>
    <row r="37" spans="1:25" x14ac:dyDescent="0.2">
      <c r="A37" s="13">
        <v>7</v>
      </c>
      <c r="B37" s="262"/>
      <c r="C37" s="6"/>
      <c r="D37" s="237"/>
      <c r="E37" s="234"/>
      <c r="F37" s="234"/>
      <c r="G37" s="234"/>
      <c r="H37" s="234"/>
      <c r="I37" s="239"/>
      <c r="J37" s="9"/>
      <c r="K37" s="8"/>
      <c r="L37" s="6"/>
      <c r="M37" s="9"/>
      <c r="N37" s="243"/>
      <c r="O37" s="233"/>
      <c r="P37" s="9"/>
      <c r="Q37" s="235"/>
      <c r="R37" s="101">
        <v>7</v>
      </c>
      <c r="S37" s="30">
        <f ca="1">MAX(S$25,YEAR(B38))</f>
        <v>2026</v>
      </c>
      <c r="U37" s="232">
        <f>VALUE(IF(ISERROR(VLOOKUP(B38,RateTable,IF(IsJusticeCorps,3,2),TRUE)),0,VLOOKUP(B38,RateTable,IF(IsJusticeCorps,3,2),TRUE)))</f>
        <v>0</v>
      </c>
      <c r="W37" s="27"/>
      <c r="X37" s="27"/>
      <c r="Y37" s="27"/>
    </row>
    <row r="38" spans="1:25" x14ac:dyDescent="0.2">
      <c r="A38" s="13"/>
      <c r="B38" s="262"/>
      <c r="C38" s="6"/>
      <c r="D38" s="240"/>
      <c r="E38" s="238"/>
      <c r="F38" s="238"/>
      <c r="G38" s="238"/>
      <c r="H38" s="238"/>
      <c r="I38" s="238"/>
      <c r="J38" s="7"/>
      <c r="K38" s="8"/>
      <c r="L38" s="6"/>
      <c r="M38" s="9"/>
      <c r="N38" s="242"/>
      <c r="O38" s="233" t="str">
        <f>IF(ISBLANK(N38)," ",IF(OR(UPPER(K38)="SC",UPPER(K39)="SC"),"N/A(SC)", N38*U37))</f>
        <v xml:space="preserve"> </v>
      </c>
      <c r="P38" s="7"/>
      <c r="Q38" s="252" t="str">
        <f>IF((SUM(E38:I38)+J39+M38+M39+SUM(O38:O38)+P39)=0,"",SUM(E38:I38)+J39+M38+M39+SUM(O38:O38)+P39)</f>
        <v/>
      </c>
      <c r="R38" s="101"/>
      <c r="U38" s="232"/>
      <c r="W38" s="27"/>
      <c r="X38" s="27"/>
      <c r="Y38" s="27"/>
    </row>
    <row r="39" spans="1:25" x14ac:dyDescent="0.2">
      <c r="A39" s="13">
        <v>8</v>
      </c>
      <c r="B39" s="262"/>
      <c r="C39" s="6"/>
      <c r="D39" s="241"/>
      <c r="E39" s="239"/>
      <c r="F39" s="239"/>
      <c r="G39" s="239"/>
      <c r="H39" s="239"/>
      <c r="I39" s="239"/>
      <c r="J39" s="9"/>
      <c r="K39" s="8"/>
      <c r="L39" s="6"/>
      <c r="M39" s="9"/>
      <c r="N39" s="243"/>
      <c r="O39" s="233"/>
      <c r="P39" s="9"/>
      <c r="Q39" s="253"/>
      <c r="R39" s="101">
        <v>8</v>
      </c>
      <c r="S39" s="30">
        <f ca="1">MAX(S$25,YEAR(B40))</f>
        <v>2026</v>
      </c>
      <c r="U39" s="232">
        <f>VALUE(IF(ISERROR(VLOOKUP(B40,RateTable,IF(IsJusticeCorps,3,2),TRUE)),0,VLOOKUP(B40,RateTable,IF(IsJusticeCorps,3,2),TRUE)))</f>
        <v>0</v>
      </c>
      <c r="W39" s="27"/>
      <c r="X39" s="27"/>
      <c r="Y39" s="27"/>
    </row>
    <row r="40" spans="1:25" x14ac:dyDescent="0.2">
      <c r="A40" s="13"/>
      <c r="B40" s="262"/>
      <c r="C40" s="6"/>
      <c r="D40" s="240"/>
      <c r="E40" s="238"/>
      <c r="F40" s="238"/>
      <c r="G40" s="238"/>
      <c r="H40" s="238"/>
      <c r="I40" s="238"/>
      <c r="J40" s="7"/>
      <c r="K40" s="8"/>
      <c r="L40" s="6"/>
      <c r="M40" s="9"/>
      <c r="N40" s="242"/>
      <c r="O40" s="233" t="str">
        <f>IF(ISBLANK(N40)," ",IF(OR(UPPER(K40)="SC",UPPER(K41)="SC"),"N/A(SC)", N40*U39))</f>
        <v xml:space="preserve"> </v>
      </c>
      <c r="P40" s="7"/>
      <c r="Q40" s="252" t="str">
        <f>IF((SUM(E40:I40)+J41+M40+M41+SUM(O40:O40)+P41)=0,"",SUM(E40:I40)+J41+M40+M41+SUM(O40:O40)+P41)</f>
        <v/>
      </c>
      <c r="R40" s="101"/>
      <c r="U40" s="232"/>
      <c r="W40" s="27"/>
      <c r="X40" s="27"/>
      <c r="Y40" s="27"/>
    </row>
    <row r="41" spans="1:25" x14ac:dyDescent="0.2">
      <c r="A41" s="13">
        <v>9</v>
      </c>
      <c r="B41" s="262"/>
      <c r="C41" s="6"/>
      <c r="D41" s="241"/>
      <c r="E41" s="239"/>
      <c r="F41" s="239"/>
      <c r="G41" s="239"/>
      <c r="H41" s="239"/>
      <c r="I41" s="239"/>
      <c r="J41" s="9"/>
      <c r="K41" s="8"/>
      <c r="L41" s="6"/>
      <c r="M41" s="9"/>
      <c r="N41" s="243"/>
      <c r="O41" s="233"/>
      <c r="P41" s="9"/>
      <c r="Q41" s="253"/>
      <c r="R41" s="101">
        <v>9</v>
      </c>
      <c r="S41" s="30">
        <f ca="1">MAX(S$25,YEAR(B42))</f>
        <v>2026</v>
      </c>
      <c r="U41" s="232">
        <f>VALUE(IF(ISERROR(VLOOKUP(B42,RateTable,IF(IsJusticeCorps,3,2),TRUE)),0,VLOOKUP(B42,RateTable,IF(IsJusticeCorps,3,2),TRUE)))</f>
        <v>0</v>
      </c>
      <c r="W41" s="27"/>
      <c r="X41" s="27"/>
      <c r="Y41" s="27"/>
    </row>
    <row r="42" spans="1:25" x14ac:dyDescent="0.2">
      <c r="A42" s="13"/>
      <c r="B42" s="262"/>
      <c r="C42" s="6"/>
      <c r="D42" s="236"/>
      <c r="E42" s="234"/>
      <c r="F42" s="234"/>
      <c r="G42" s="234"/>
      <c r="H42" s="234"/>
      <c r="I42" s="238"/>
      <c r="J42" s="7"/>
      <c r="K42" s="8"/>
      <c r="L42" s="6"/>
      <c r="M42" s="9"/>
      <c r="N42" s="242"/>
      <c r="O42" s="233" t="str">
        <f>IF(ISBLANK(N42)," ",IF(OR(UPPER(K42)="SC",UPPER(K43)="SC"),"N/A(SC)", N42*U41))</f>
        <v xml:space="preserve"> </v>
      </c>
      <c r="P42" s="7"/>
      <c r="Q42" s="235" t="str">
        <f>IF((SUM(E42:I42)+J43+M42+M43+SUM(O42:O42)+P43)=0,"",SUM(E42:I42)+J43+M42+M43+SUM(O42:O42)+P43)</f>
        <v/>
      </c>
      <c r="R42" s="101"/>
      <c r="U42" s="232"/>
      <c r="W42" s="27"/>
      <c r="X42" s="27"/>
      <c r="Y42" s="27"/>
    </row>
    <row r="43" spans="1:25" x14ac:dyDescent="0.2">
      <c r="A43" s="13">
        <v>10</v>
      </c>
      <c r="B43" s="262"/>
      <c r="C43" s="6"/>
      <c r="D43" s="237"/>
      <c r="E43" s="234"/>
      <c r="F43" s="234"/>
      <c r="G43" s="234"/>
      <c r="H43" s="234"/>
      <c r="I43" s="239"/>
      <c r="J43" s="9"/>
      <c r="K43" s="8"/>
      <c r="L43" s="6"/>
      <c r="M43" s="9"/>
      <c r="N43" s="243"/>
      <c r="O43" s="233"/>
      <c r="P43" s="9"/>
      <c r="Q43" s="235"/>
      <c r="R43" s="101">
        <v>10</v>
      </c>
      <c r="S43" s="30">
        <f ca="1">MAX(S$25,YEAR(B44))</f>
        <v>2026</v>
      </c>
      <c r="U43" s="232">
        <f>VALUE(IF(ISERROR(VLOOKUP(B44,RateTable,IF(IsJusticeCorps,3,2),TRUE)),0,VLOOKUP(B44,RateTable,IF(IsJusticeCorps,3,2),TRUE)))</f>
        <v>0</v>
      </c>
      <c r="W43" s="27"/>
      <c r="X43" s="27"/>
      <c r="Y43" s="27"/>
    </row>
    <row r="44" spans="1:25" x14ac:dyDescent="0.2">
      <c r="A44" s="13"/>
      <c r="B44" s="262"/>
      <c r="C44" s="6"/>
      <c r="D44" s="236"/>
      <c r="E44" s="234"/>
      <c r="F44" s="234"/>
      <c r="G44" s="234"/>
      <c r="H44" s="234"/>
      <c r="I44" s="238"/>
      <c r="J44" s="7"/>
      <c r="K44" s="8"/>
      <c r="L44" s="6"/>
      <c r="M44" s="9"/>
      <c r="N44" s="242"/>
      <c r="O44" s="233" t="str">
        <f>IF(ISBLANK(N44)," ",IF(OR(UPPER(K44)="SC",UPPER(K45)="SC"),"N/A(SC)", N44*U43))</f>
        <v xml:space="preserve"> </v>
      </c>
      <c r="P44" s="7"/>
      <c r="Q44" s="235" t="str">
        <f>IF((SUM(E44:I44)+J45+M44+M45+SUM(O44:O44)+P45)=0,"",SUM(E44:I44)+J45+M44+M45+SUM(O44:O44)+P45)</f>
        <v/>
      </c>
      <c r="R44" s="101"/>
      <c r="U44" s="232"/>
      <c r="W44" s="27"/>
      <c r="X44" s="27"/>
      <c r="Y44" s="27"/>
    </row>
    <row r="45" spans="1:25" x14ac:dyDescent="0.2">
      <c r="A45" s="13"/>
      <c r="B45" s="262"/>
      <c r="C45" s="6"/>
      <c r="D45" s="237"/>
      <c r="E45" s="234"/>
      <c r="F45" s="234"/>
      <c r="G45" s="234"/>
      <c r="H45" s="234"/>
      <c r="I45" s="239"/>
      <c r="J45" s="9"/>
      <c r="K45" s="8"/>
      <c r="L45" s="6"/>
      <c r="M45" s="9"/>
      <c r="N45" s="243"/>
      <c r="O45" s="233"/>
      <c r="P45" s="9"/>
      <c r="Q45" s="235"/>
      <c r="R45" s="101"/>
      <c r="S45" s="27"/>
      <c r="T45" s="27"/>
      <c r="U45" s="27">
        <f t="array" ref="U45">MAX(U25:U44*V25:V44)</f>
        <v>0</v>
      </c>
      <c r="W45" s="27"/>
      <c r="X45" s="27"/>
      <c r="Y45" s="27"/>
    </row>
    <row r="46" spans="1:25" x14ac:dyDescent="0.2">
      <c r="A46" s="13"/>
      <c r="B46" s="141" t="s">
        <v>50</v>
      </c>
      <c r="C46" s="271" t="s">
        <v>51</v>
      </c>
      <c r="D46" s="272"/>
      <c r="E46" s="3" t="str">
        <f>IF(SUM(E26:E45)=0,"",SUM(E26:E45))</f>
        <v/>
      </c>
      <c r="F46" s="3" t="str">
        <f>IF(SUM(F26:F45)=0,"",SUM(F26:F45))</f>
        <v/>
      </c>
      <c r="G46" s="3" t="str">
        <f>IF(SUM(G26:G45)=0,"",SUM(G26:G45))</f>
        <v/>
      </c>
      <c r="H46" s="3" t="str">
        <f>IF(SUM(H26:H45)=0,"",SUM(H26:H45))</f>
        <v/>
      </c>
      <c r="I46" s="3" t="str">
        <f>IF(SUM(I26:I45)=0,"",SUM(I26:I45))</f>
        <v/>
      </c>
      <c r="J46" s="3" t="str">
        <f>IF((J27+J29+J31+J33+J35+J37+J39+J41+J43+J45)=0," ",J27+J29+J31+J33+J35+J37+J39+J41+J43+J45)</f>
        <v xml:space="preserve"> </v>
      </c>
      <c r="K46" s="3"/>
      <c r="L46" s="4"/>
      <c r="M46" s="4" t="str">
        <f>IF(SUM(M26:M45)=0,"",SUM(M26:M45))</f>
        <v/>
      </c>
      <c r="N46" s="5" t="str">
        <f>IF(SUM(N26:N45)=0,"",SUM(N26:N45))</f>
        <v/>
      </c>
      <c r="O46" s="4" t="str">
        <f>IF(SUM(O26:O45)=0,"",SUM(O26:O45))</f>
        <v/>
      </c>
      <c r="P46" s="36"/>
      <c r="Q46" s="50">
        <f>SUM(Q26:Q45)</f>
        <v>0</v>
      </c>
      <c r="R46" s="101"/>
      <c r="S46" s="27"/>
      <c r="T46" s="27"/>
      <c r="U46" s="27"/>
      <c r="W46" s="27"/>
      <c r="X46" s="27"/>
      <c r="Y46" s="27"/>
    </row>
    <row r="47" spans="1:25" ht="13.5" thickBot="1" x14ac:dyDescent="0.25">
      <c r="A47" s="13"/>
      <c r="B47" s="142" t="s">
        <v>53</v>
      </c>
      <c r="C47" s="183" t="s">
        <v>113</v>
      </c>
      <c r="D47" s="184"/>
      <c r="E47" s="67"/>
      <c r="F47" s="67"/>
      <c r="G47" s="67"/>
      <c r="H47" s="67"/>
      <c r="I47" s="67"/>
      <c r="J47" s="67"/>
      <c r="K47" s="67"/>
      <c r="L47" s="68"/>
      <c r="M47" s="68"/>
      <c r="N47" s="69"/>
      <c r="O47" s="68"/>
      <c r="P47" s="68"/>
      <c r="Q47" s="51">
        <f>SUM(E47:P47)</f>
        <v>0</v>
      </c>
      <c r="R47" s="101"/>
      <c r="S47" s="27"/>
      <c r="T47" s="27"/>
      <c r="U47" s="27">
        <f t="array" ref="U47">MIN(U25:U44*V25:V44)</f>
        <v>0</v>
      </c>
      <c r="W47" s="27"/>
      <c r="X47" s="27"/>
      <c r="Y47" s="27"/>
    </row>
    <row r="48" spans="1:25" ht="16.5" thickBot="1" x14ac:dyDescent="0.3">
      <c r="A48" s="13"/>
      <c r="B48" s="42"/>
      <c r="C48" s="261" t="s">
        <v>52</v>
      </c>
      <c r="D48" s="261"/>
      <c r="E48" s="197" t="str">
        <f>IF(OR(N48="contd",ISNA(VLOOKUP("N/A(SC)",O26:O45,1,FALSE))),"","warning - mileage total at right may contain SC miles-&gt;")</f>
        <v/>
      </c>
      <c r="F48" s="198"/>
      <c r="G48" s="198"/>
      <c r="H48" s="198"/>
      <c r="I48" s="198"/>
      <c r="J48" s="198"/>
      <c r="K48" s="198"/>
      <c r="L48" s="198"/>
      <c r="M48" s="199"/>
      <c r="N48" s="86"/>
      <c r="O48" s="87"/>
      <c r="P48" s="250">
        <f>Q46-Q47</f>
        <v>0</v>
      </c>
      <c r="Q48" s="251"/>
      <c r="R48" s="101"/>
      <c r="S48" s="27"/>
      <c r="T48" s="27"/>
      <c r="U48" s="27"/>
      <c r="W48" s="27"/>
      <c r="X48" s="27"/>
      <c r="Y48" s="27"/>
    </row>
    <row r="49" spans="1:25" x14ac:dyDescent="0.2">
      <c r="A49" s="13"/>
      <c r="B49" s="143" t="s">
        <v>112</v>
      </c>
      <c r="C49" s="260" t="s">
        <v>131</v>
      </c>
      <c r="D49" s="260"/>
      <c r="E49" s="260"/>
      <c r="F49" s="260"/>
      <c r="G49" s="260"/>
      <c r="H49" s="260"/>
      <c r="I49" s="260"/>
      <c r="J49" s="260"/>
      <c r="K49" s="260"/>
      <c r="L49" s="260"/>
      <c r="M49" s="260"/>
      <c r="N49" s="257"/>
      <c r="O49" s="258"/>
      <c r="P49" s="258"/>
      <c r="Q49" s="259"/>
      <c r="R49" s="101"/>
      <c r="S49" s="27"/>
      <c r="T49" s="27"/>
      <c r="U49" s="27"/>
      <c r="W49" s="27"/>
      <c r="X49" s="27"/>
      <c r="Y49" s="27"/>
    </row>
    <row r="50" spans="1:25" x14ac:dyDescent="0.2">
      <c r="A50" s="13"/>
      <c r="B50" s="191"/>
      <c r="C50" s="192"/>
      <c r="D50" s="192"/>
      <c r="E50" s="192"/>
      <c r="F50" s="192"/>
      <c r="G50" s="192"/>
      <c r="H50" s="192"/>
      <c r="I50" s="192"/>
      <c r="J50" s="192"/>
      <c r="K50" s="192"/>
      <c r="L50" s="192"/>
      <c r="M50" s="192"/>
      <c r="N50" s="192"/>
      <c r="O50" s="192"/>
      <c r="P50" s="192"/>
      <c r="Q50" s="193"/>
      <c r="R50" s="101"/>
      <c r="S50" s="27"/>
      <c r="T50" s="27"/>
      <c r="U50" s="27"/>
      <c r="W50" s="27"/>
      <c r="X50" s="27"/>
      <c r="Y50" s="27"/>
    </row>
    <row r="51" spans="1:25" x14ac:dyDescent="0.2">
      <c r="A51" s="13"/>
      <c r="B51" s="264"/>
      <c r="C51" s="265"/>
      <c r="D51" s="265"/>
      <c r="E51" s="265"/>
      <c r="F51" s="265"/>
      <c r="G51" s="265"/>
      <c r="H51" s="265"/>
      <c r="I51" s="265"/>
      <c r="J51" s="265"/>
      <c r="K51" s="265"/>
      <c r="L51" s="265"/>
      <c r="M51" s="265"/>
      <c r="N51" s="265"/>
      <c r="O51" s="265"/>
      <c r="P51" s="265"/>
      <c r="Q51" s="266"/>
      <c r="R51" s="101"/>
      <c r="S51" s="27"/>
      <c r="T51" s="27"/>
      <c r="U51" s="27"/>
      <c r="W51" s="27"/>
      <c r="X51" s="27"/>
      <c r="Y51" s="27"/>
    </row>
    <row r="52" spans="1:25" x14ac:dyDescent="0.2">
      <c r="A52" s="13"/>
      <c r="B52" s="191"/>
      <c r="C52" s="192"/>
      <c r="D52" s="192"/>
      <c r="E52" s="192"/>
      <c r="F52" s="192"/>
      <c r="G52" s="192"/>
      <c r="H52" s="192"/>
      <c r="I52" s="192"/>
      <c r="J52" s="192"/>
      <c r="K52" s="192"/>
      <c r="L52" s="192"/>
      <c r="M52" s="192"/>
      <c r="N52" s="192"/>
      <c r="O52" s="192"/>
      <c r="P52" s="192"/>
      <c r="Q52" s="193"/>
      <c r="R52" s="101"/>
      <c r="S52" s="27"/>
      <c r="T52" s="27"/>
      <c r="U52" s="27"/>
      <c r="W52" s="27"/>
      <c r="X52" s="27"/>
      <c r="Y52" s="27"/>
    </row>
    <row r="53" spans="1:25" x14ac:dyDescent="0.2">
      <c r="A53" s="13"/>
      <c r="B53" s="191"/>
      <c r="C53" s="192"/>
      <c r="D53" s="192"/>
      <c r="E53" s="192"/>
      <c r="F53" s="192"/>
      <c r="G53" s="192"/>
      <c r="H53" s="192"/>
      <c r="I53" s="192"/>
      <c r="J53" s="192"/>
      <c r="K53" s="192"/>
      <c r="L53" s="192"/>
      <c r="M53" s="192"/>
      <c r="N53" s="192"/>
      <c r="O53" s="192"/>
      <c r="P53" s="192"/>
      <c r="Q53" s="193"/>
      <c r="R53" s="101"/>
      <c r="S53" s="27"/>
      <c r="T53" s="27"/>
      <c r="U53" s="27"/>
      <c r="W53" s="27"/>
      <c r="X53" s="27"/>
      <c r="Y53" s="27"/>
    </row>
    <row r="54" spans="1:25" x14ac:dyDescent="0.2">
      <c r="A54" s="13"/>
      <c r="B54" s="254" t="s">
        <v>186</v>
      </c>
      <c r="C54" s="255"/>
      <c r="D54" s="256"/>
      <c r="E54" s="194" t="s">
        <v>189</v>
      </c>
      <c r="F54" s="195"/>
      <c r="G54" s="195"/>
      <c r="H54" s="196"/>
      <c r="I54" s="267" t="s">
        <v>190</v>
      </c>
      <c r="J54" s="194"/>
      <c r="K54" s="194"/>
      <c r="L54" s="194"/>
      <c r="M54" s="103"/>
      <c r="N54" s="103"/>
      <c r="O54" s="103"/>
      <c r="P54" s="103"/>
      <c r="Q54" s="104"/>
      <c r="R54" s="101"/>
      <c r="S54" s="27"/>
      <c r="T54" s="27"/>
      <c r="U54" s="27"/>
      <c r="W54" s="27"/>
      <c r="X54" s="27"/>
      <c r="Y54" s="27"/>
    </row>
    <row r="55" spans="1:25" ht="7.15" customHeight="1" x14ac:dyDescent="0.2">
      <c r="A55" s="13"/>
      <c r="B55" s="205"/>
      <c r="C55" s="206"/>
      <c r="D55" s="207"/>
      <c r="E55" s="206"/>
      <c r="F55" s="206"/>
      <c r="G55" s="206"/>
      <c r="H55" s="207"/>
      <c r="I55" s="185" t="str">
        <f>IF(W25=W26,TEXT(W25,"$0.000"),"*Multiple rates - "&amp;TEXT(W25,"$0.000")&amp;", "&amp;TEXT(W26,"$0.000"))</f>
        <v>$0.000</v>
      </c>
      <c r="J55" s="186"/>
      <c r="K55" s="186"/>
      <c r="L55" s="186"/>
      <c r="M55" s="186"/>
      <c r="N55" s="186"/>
      <c r="O55" s="186"/>
      <c r="P55" s="186"/>
      <c r="Q55" s="187"/>
      <c r="R55" s="101"/>
      <c r="S55" s="27"/>
      <c r="T55" s="27"/>
      <c r="U55" s="27"/>
      <c r="W55" s="27"/>
      <c r="X55" s="27"/>
      <c r="Y55" s="27"/>
    </row>
    <row r="56" spans="1:25" ht="10.15" customHeight="1" thickBot="1" x14ac:dyDescent="0.25">
      <c r="A56" s="13"/>
      <c r="B56" s="208"/>
      <c r="C56" s="209"/>
      <c r="D56" s="210"/>
      <c r="E56" s="209"/>
      <c r="F56" s="209"/>
      <c r="G56" s="209"/>
      <c r="H56" s="210"/>
      <c r="I56" s="188"/>
      <c r="J56" s="189"/>
      <c r="K56" s="189"/>
      <c r="L56" s="189"/>
      <c r="M56" s="189"/>
      <c r="N56" s="189"/>
      <c r="O56" s="189"/>
      <c r="P56" s="189"/>
      <c r="Q56" s="190"/>
      <c r="R56" s="101"/>
      <c r="S56" s="27"/>
      <c r="T56" s="27"/>
      <c r="U56" s="27"/>
      <c r="W56" s="27"/>
      <c r="X56" s="27"/>
      <c r="Y56" s="27"/>
    </row>
    <row r="57" spans="1:25" ht="13.9" customHeight="1" x14ac:dyDescent="0.2">
      <c r="A57" s="13"/>
      <c r="B57" s="268" t="s">
        <v>191</v>
      </c>
      <c r="C57" s="269"/>
      <c r="D57" s="269"/>
      <c r="E57" s="269"/>
      <c r="F57" s="269"/>
      <c r="G57" s="269"/>
      <c r="H57" s="270"/>
      <c r="I57" s="244" t="s">
        <v>111</v>
      </c>
      <c r="J57" s="245"/>
      <c r="K57" s="245"/>
      <c r="L57" s="245"/>
      <c r="M57" s="245"/>
      <c r="N57" s="245"/>
      <c r="O57" s="245"/>
      <c r="P57" s="245"/>
      <c r="Q57" s="246"/>
      <c r="R57" s="101"/>
      <c r="S57" s="27"/>
      <c r="T57" s="27"/>
      <c r="U57" s="27"/>
      <c r="W57" s="27"/>
      <c r="X57" s="27"/>
      <c r="Y57" s="27"/>
    </row>
    <row r="58" spans="1:25" ht="14.45" customHeight="1" x14ac:dyDescent="0.2">
      <c r="A58" s="13"/>
      <c r="B58" s="225" t="s">
        <v>187</v>
      </c>
      <c r="C58" s="226"/>
      <c r="D58" s="226"/>
      <c r="E58" s="226"/>
      <c r="F58" s="226"/>
      <c r="G58" s="226"/>
      <c r="H58" s="226"/>
      <c r="I58" s="247"/>
      <c r="J58" s="248"/>
      <c r="K58" s="248"/>
      <c r="L58" s="248"/>
      <c r="M58" s="248"/>
      <c r="N58" s="248"/>
      <c r="O58" s="248"/>
      <c r="P58" s="248"/>
      <c r="Q58" s="249"/>
      <c r="R58" s="101"/>
      <c r="S58" s="27"/>
      <c r="T58" s="27"/>
      <c r="U58" s="27"/>
      <c r="W58" s="27"/>
      <c r="X58" s="27"/>
      <c r="Y58" s="27"/>
    </row>
    <row r="59" spans="1:25" x14ac:dyDescent="0.2">
      <c r="A59" s="13"/>
      <c r="B59" s="225" t="s">
        <v>188</v>
      </c>
      <c r="C59" s="226"/>
      <c r="D59" s="226"/>
      <c r="E59" s="226"/>
      <c r="F59" s="226"/>
      <c r="G59" s="226"/>
      <c r="H59" s="226"/>
      <c r="I59" s="211"/>
      <c r="J59" s="212"/>
      <c r="K59" s="212"/>
      <c r="L59" s="212"/>
      <c r="M59" s="212"/>
      <c r="N59" s="212"/>
      <c r="O59" s="212"/>
      <c r="P59" s="212"/>
      <c r="Q59" s="213"/>
      <c r="R59" s="101"/>
      <c r="S59" s="27"/>
      <c r="T59" s="27"/>
      <c r="U59" s="27"/>
      <c r="W59" s="27"/>
      <c r="X59" s="27"/>
      <c r="Y59" s="27"/>
    </row>
    <row r="60" spans="1:25" ht="5.45" customHeight="1" x14ac:dyDescent="0.2">
      <c r="A60" s="13"/>
      <c r="B60" s="25"/>
      <c r="C60" s="26"/>
      <c r="D60" s="26"/>
      <c r="E60" s="26"/>
      <c r="F60" s="26"/>
      <c r="G60" s="26"/>
      <c r="H60" s="26"/>
      <c r="I60" s="214"/>
      <c r="J60" s="215"/>
      <c r="K60" s="215"/>
      <c r="L60" s="215"/>
      <c r="M60" s="215"/>
      <c r="N60" s="215"/>
      <c r="O60" s="215"/>
      <c r="P60" s="215"/>
      <c r="Q60" s="216"/>
      <c r="R60" s="101"/>
      <c r="S60" s="27"/>
      <c r="T60" s="27"/>
      <c r="U60" s="27"/>
      <c r="W60" s="27"/>
      <c r="X60" s="27"/>
      <c r="Y60" s="27"/>
    </row>
    <row r="61" spans="1:25" x14ac:dyDescent="0.2">
      <c r="A61" s="13"/>
      <c r="B61" s="229" t="s">
        <v>54</v>
      </c>
      <c r="C61" s="230"/>
      <c r="D61" s="230"/>
      <c r="E61" s="144"/>
      <c r="F61" s="231" t="s">
        <v>39</v>
      </c>
      <c r="G61" s="231"/>
      <c r="H61" s="263" t="s">
        <v>192</v>
      </c>
      <c r="I61" s="263"/>
      <c r="J61" s="263"/>
      <c r="K61" s="263"/>
      <c r="L61" s="263"/>
      <c r="M61" s="263"/>
      <c r="N61" s="263"/>
      <c r="O61" s="263"/>
      <c r="P61" s="203" t="s">
        <v>39</v>
      </c>
      <c r="Q61" s="204"/>
      <c r="R61" s="101"/>
      <c r="S61" s="27"/>
      <c r="T61" s="27"/>
      <c r="U61" s="27"/>
      <c r="W61" s="27"/>
      <c r="X61" s="27"/>
      <c r="Y61" s="27"/>
    </row>
    <row r="62" spans="1:25" ht="19.899999999999999" customHeight="1" thickBot="1" x14ac:dyDescent="0.25">
      <c r="A62" s="13"/>
      <c r="B62" s="219"/>
      <c r="C62" s="220"/>
      <c r="D62" s="220"/>
      <c r="E62" s="221"/>
      <c r="F62" s="223"/>
      <c r="G62" s="224"/>
      <c r="H62" s="222"/>
      <c r="I62" s="222"/>
      <c r="J62" s="222"/>
      <c r="K62" s="222"/>
      <c r="L62" s="222"/>
      <c r="M62" s="222"/>
      <c r="N62" s="222"/>
      <c r="O62" s="222"/>
      <c r="P62" s="227"/>
      <c r="Q62" s="228"/>
      <c r="R62" s="101"/>
      <c r="S62" s="27"/>
      <c r="T62" s="27"/>
      <c r="U62" s="27"/>
      <c r="W62" s="27"/>
      <c r="X62" s="27"/>
      <c r="Y62" s="27"/>
    </row>
    <row r="63" spans="1:25" ht="13.5" thickBot="1" x14ac:dyDescent="0.25">
      <c r="A63" s="13"/>
      <c r="B63" s="200" t="s">
        <v>116</v>
      </c>
      <c r="C63" s="201"/>
      <c r="D63" s="201"/>
      <c r="E63" s="201"/>
      <c r="F63" s="201"/>
      <c r="G63" s="201"/>
      <c r="H63" s="201"/>
      <c r="I63" s="201"/>
      <c r="J63" s="201"/>
      <c r="K63" s="201"/>
      <c r="L63" s="201"/>
      <c r="M63" s="201"/>
      <c r="N63" s="201"/>
      <c r="O63" s="201"/>
      <c r="P63" s="201"/>
      <c r="Q63" s="202"/>
      <c r="R63" s="101"/>
      <c r="S63" s="27"/>
      <c r="T63" s="27"/>
      <c r="U63" s="27"/>
      <c r="W63" s="27"/>
      <c r="X63" s="27"/>
      <c r="Y63" s="27"/>
    </row>
    <row r="64" spans="1:25" ht="19.899999999999999" customHeight="1" thickBot="1" x14ac:dyDescent="0.25">
      <c r="A64" s="13"/>
      <c r="B64" s="105" t="s">
        <v>114</v>
      </c>
      <c r="C64" s="66"/>
      <c r="D64" s="217"/>
      <c r="E64" s="218"/>
      <c r="F64" s="106" t="s">
        <v>115</v>
      </c>
      <c r="G64" s="53"/>
      <c r="H64" s="52"/>
      <c r="I64" s="52"/>
      <c r="J64" s="52"/>
      <c r="K64" s="52"/>
      <c r="L64" s="52"/>
      <c r="M64" s="52"/>
      <c r="N64" s="52"/>
      <c r="O64" s="64"/>
      <c r="P64" s="64"/>
      <c r="Q64" s="65"/>
      <c r="R64" s="101"/>
      <c r="S64" s="27"/>
      <c r="T64" s="27"/>
      <c r="U64" s="27"/>
      <c r="W64" s="27"/>
      <c r="X64" s="27"/>
      <c r="Y64" s="27"/>
    </row>
    <row r="65" spans="1:29" s="28" customFormat="1" x14ac:dyDescent="0.2">
      <c r="A65" s="43"/>
      <c r="B65" s="180"/>
      <c r="C65" s="181"/>
      <c r="D65" s="79" t="s">
        <v>117</v>
      </c>
      <c r="E65" s="181" t="s">
        <v>118</v>
      </c>
      <c r="F65" s="181"/>
      <c r="G65" s="181" t="s">
        <v>119</v>
      </c>
      <c r="H65" s="181"/>
      <c r="I65" s="181"/>
      <c r="J65" s="181"/>
      <c r="K65" s="181" t="s">
        <v>120</v>
      </c>
      <c r="L65" s="181"/>
      <c r="M65" s="181" t="s">
        <v>121</v>
      </c>
      <c r="N65" s="181"/>
      <c r="O65" s="181" t="s">
        <v>48</v>
      </c>
      <c r="P65" s="181"/>
      <c r="Q65" s="182"/>
      <c r="R65" s="107"/>
      <c r="V65" s="30"/>
    </row>
    <row r="66" spans="1:29" s="28" customFormat="1" x14ac:dyDescent="0.2">
      <c r="A66" s="44"/>
      <c r="B66" s="178" t="s">
        <v>31</v>
      </c>
      <c r="C66" s="179"/>
      <c r="D66" s="78"/>
      <c r="E66" s="164" t="s">
        <v>129</v>
      </c>
      <c r="F66" s="165"/>
      <c r="G66" s="166"/>
      <c r="H66" s="167"/>
      <c r="I66" s="167"/>
      <c r="J66" s="168"/>
      <c r="K66" s="166"/>
      <c r="L66" s="168"/>
      <c r="M66" s="166"/>
      <c r="N66" s="168"/>
      <c r="O66" s="172" t="str">
        <f>E46</f>
        <v/>
      </c>
      <c r="P66" s="173"/>
      <c r="Q66" s="174"/>
      <c r="R66" s="107"/>
      <c r="V66" s="30"/>
    </row>
    <row r="67" spans="1:29" s="28" customFormat="1" x14ac:dyDescent="0.2">
      <c r="A67" s="44"/>
      <c r="B67" s="178" t="s">
        <v>122</v>
      </c>
      <c r="C67" s="179"/>
      <c r="D67" s="54"/>
      <c r="E67" s="164" t="s">
        <v>129</v>
      </c>
      <c r="F67" s="165"/>
      <c r="G67" s="166"/>
      <c r="H67" s="167"/>
      <c r="I67" s="167"/>
      <c r="J67" s="168"/>
      <c r="K67" s="166"/>
      <c r="L67" s="168"/>
      <c r="M67" s="166"/>
      <c r="N67" s="168"/>
      <c r="O67" s="172">
        <f>SUM(F46:I46)</f>
        <v>0</v>
      </c>
      <c r="P67" s="173"/>
      <c r="Q67" s="174"/>
      <c r="R67" s="107"/>
      <c r="V67" s="30"/>
    </row>
    <row r="68" spans="1:29" s="28" customFormat="1" x14ac:dyDescent="0.2">
      <c r="A68" s="44"/>
      <c r="B68" s="178" t="s">
        <v>123</v>
      </c>
      <c r="C68" s="179"/>
      <c r="D68" s="54"/>
      <c r="E68" s="164" t="s">
        <v>129</v>
      </c>
      <c r="F68" s="165"/>
      <c r="G68" s="166"/>
      <c r="H68" s="167"/>
      <c r="I68" s="167"/>
      <c r="J68" s="168"/>
      <c r="K68" s="166"/>
      <c r="L68" s="168"/>
      <c r="M68" s="166"/>
      <c r="N68" s="168"/>
      <c r="O68" s="172" t="s">
        <v>128</v>
      </c>
      <c r="P68" s="173"/>
      <c r="Q68" s="174"/>
      <c r="R68" s="107"/>
      <c r="V68" s="30"/>
      <c r="AA68" s="40"/>
      <c r="AB68" s="40"/>
    </row>
    <row r="69" spans="1:29" s="28" customFormat="1" x14ac:dyDescent="0.2">
      <c r="A69" s="44"/>
      <c r="B69" s="178" t="s">
        <v>127</v>
      </c>
      <c r="C69" s="179"/>
      <c r="D69" s="54"/>
      <c r="E69" s="164" t="s">
        <v>129</v>
      </c>
      <c r="F69" s="165"/>
      <c r="G69" s="166"/>
      <c r="H69" s="167"/>
      <c r="I69" s="167"/>
      <c r="J69" s="168"/>
      <c r="K69" s="166"/>
      <c r="L69" s="168"/>
      <c r="M69" s="166"/>
      <c r="N69" s="168"/>
      <c r="O69" s="172" t="s">
        <v>128</v>
      </c>
      <c r="P69" s="173"/>
      <c r="Q69" s="174"/>
      <c r="R69" s="107"/>
      <c r="V69" s="30"/>
      <c r="AA69" s="41"/>
      <c r="AB69" s="41"/>
      <c r="AC69" s="41"/>
    </row>
    <row r="70" spans="1:29" s="28" customFormat="1" x14ac:dyDescent="0.2">
      <c r="A70" s="44"/>
      <c r="B70" s="178" t="s">
        <v>46</v>
      </c>
      <c r="C70" s="179"/>
      <c r="D70" s="54"/>
      <c r="E70" s="164" t="s">
        <v>129</v>
      </c>
      <c r="F70" s="165"/>
      <c r="G70" s="166"/>
      <c r="H70" s="167"/>
      <c r="I70" s="167"/>
      <c r="J70" s="168"/>
      <c r="K70" s="166"/>
      <c r="L70" s="168"/>
      <c r="M70" s="166"/>
      <c r="N70" s="168"/>
      <c r="O70" s="172">
        <f>SUMIFS(M26:M46,L26:L46,"P")</f>
        <v>0</v>
      </c>
      <c r="P70" s="173"/>
      <c r="Q70" s="174"/>
      <c r="R70" s="107"/>
      <c r="V70" s="30"/>
    </row>
    <row r="71" spans="1:29" s="28" customFormat="1" x14ac:dyDescent="0.2">
      <c r="A71" s="44"/>
      <c r="B71" s="177" t="s">
        <v>124</v>
      </c>
      <c r="C71" s="165"/>
      <c r="D71" s="54"/>
      <c r="E71" s="164" t="s">
        <v>129</v>
      </c>
      <c r="F71" s="165"/>
      <c r="G71" s="166"/>
      <c r="H71" s="167"/>
      <c r="I71" s="167"/>
      <c r="J71" s="168"/>
      <c r="K71" s="166"/>
      <c r="L71" s="168"/>
      <c r="M71" s="166"/>
      <c r="N71" s="168"/>
      <c r="O71" s="172" t="str">
        <f>O46</f>
        <v/>
      </c>
      <c r="P71" s="173"/>
      <c r="Q71" s="174"/>
      <c r="R71" s="107"/>
      <c r="V71" s="30"/>
    </row>
    <row r="72" spans="1:29" s="28" customFormat="1" x14ac:dyDescent="0.2">
      <c r="A72" s="44"/>
      <c r="B72" s="77" t="s">
        <v>125</v>
      </c>
      <c r="C72" s="78"/>
      <c r="D72" s="54"/>
      <c r="E72" s="164" t="s">
        <v>129</v>
      </c>
      <c r="F72" s="165"/>
      <c r="G72" s="166"/>
      <c r="H72" s="167"/>
      <c r="I72" s="167"/>
      <c r="J72" s="168"/>
      <c r="K72" s="166"/>
      <c r="L72" s="168"/>
      <c r="M72" s="166"/>
      <c r="N72" s="168"/>
      <c r="O72" s="172" t="s">
        <v>128</v>
      </c>
      <c r="P72" s="173"/>
      <c r="Q72" s="174"/>
      <c r="R72" s="107"/>
      <c r="V72" s="30"/>
    </row>
    <row r="73" spans="1:29" s="28" customFormat="1" x14ac:dyDescent="0.2">
      <c r="A73" s="44"/>
      <c r="B73" s="177" t="s">
        <v>220</v>
      </c>
      <c r="C73" s="165"/>
      <c r="D73" s="55"/>
      <c r="E73" s="164" t="s">
        <v>129</v>
      </c>
      <c r="F73" s="165"/>
      <c r="G73" s="166"/>
      <c r="H73" s="167"/>
      <c r="I73" s="167"/>
      <c r="J73" s="168"/>
      <c r="K73" s="166"/>
      <c r="L73" s="168"/>
      <c r="M73" s="166"/>
      <c r="N73" s="168"/>
      <c r="O73" s="172">
        <f>SUMIFS(M26:M45,L26:L45,"T")</f>
        <v>0</v>
      </c>
      <c r="P73" s="173"/>
      <c r="Q73" s="174"/>
      <c r="R73" s="107"/>
      <c r="V73" s="30"/>
    </row>
    <row r="74" spans="1:29" s="28" customFormat="1" x14ac:dyDescent="0.2">
      <c r="A74" s="44"/>
      <c r="B74" s="177" t="s">
        <v>126</v>
      </c>
      <c r="C74" s="165"/>
      <c r="D74" s="55"/>
      <c r="E74" s="164" t="s">
        <v>129</v>
      </c>
      <c r="F74" s="165"/>
      <c r="G74" s="166"/>
      <c r="H74" s="167"/>
      <c r="I74" s="167"/>
      <c r="J74" s="168"/>
      <c r="K74" s="166"/>
      <c r="L74" s="168"/>
      <c r="M74" s="166"/>
      <c r="N74" s="168"/>
      <c r="O74" s="169" t="s">
        <v>128</v>
      </c>
      <c r="P74" s="170"/>
      <c r="Q74" s="171"/>
      <c r="R74" s="107"/>
      <c r="V74" s="30"/>
    </row>
    <row r="75" spans="1:29" s="28" customFormat="1" x14ac:dyDescent="0.2">
      <c r="A75" s="44"/>
      <c r="B75" s="162" t="s">
        <v>28</v>
      </c>
      <c r="C75" s="163"/>
      <c r="D75" s="55"/>
      <c r="E75" s="164"/>
      <c r="F75" s="165"/>
      <c r="G75" s="166"/>
      <c r="H75" s="167"/>
      <c r="I75" s="167"/>
      <c r="J75" s="168"/>
      <c r="K75" s="166"/>
      <c r="L75" s="168"/>
      <c r="M75" s="166"/>
      <c r="N75" s="168"/>
      <c r="O75" s="169" t="s">
        <v>128</v>
      </c>
      <c r="P75" s="170"/>
      <c r="Q75" s="171"/>
      <c r="R75" s="107"/>
      <c r="V75" s="30"/>
    </row>
    <row r="76" spans="1:29" s="28" customFormat="1" x14ac:dyDescent="0.2">
      <c r="A76" s="44"/>
      <c r="B76" s="17" t="s">
        <v>221</v>
      </c>
      <c r="C76" s="15"/>
      <c r="D76" s="155"/>
      <c r="E76" s="175" t="str">
        <f>IF(H14="","",VLOOKUP(H14,Y125:Z161,2,FALSE))</f>
        <v/>
      </c>
      <c r="F76" s="176"/>
      <c r="G76" s="176"/>
      <c r="H76" s="176"/>
      <c r="I76" s="176"/>
      <c r="J76" s="176"/>
      <c r="K76" s="158"/>
      <c r="L76" s="158"/>
      <c r="M76" s="158"/>
      <c r="N76" s="158"/>
      <c r="O76" s="15"/>
      <c r="P76" s="15"/>
      <c r="Q76" s="16"/>
      <c r="R76" s="107"/>
      <c r="V76" s="30"/>
    </row>
    <row r="77" spans="1:29" s="28" customFormat="1" x14ac:dyDescent="0.2">
      <c r="A77" s="44"/>
      <c r="B77" s="17" t="s">
        <v>100</v>
      </c>
      <c r="C77" s="15"/>
      <c r="D77" s="19"/>
      <c r="E77" s="20"/>
      <c r="F77" s="14"/>
      <c r="G77" s="15"/>
      <c r="H77" s="18"/>
      <c r="I77" s="15"/>
      <c r="J77" s="15" t="s">
        <v>101</v>
      </c>
      <c r="K77" s="19"/>
      <c r="L77" s="19"/>
      <c r="M77" s="19"/>
      <c r="N77" s="21"/>
      <c r="O77" s="15"/>
      <c r="P77" s="15"/>
      <c r="Q77" s="16"/>
      <c r="R77" s="107"/>
      <c r="V77" s="30"/>
    </row>
    <row r="78" spans="1:29" s="28" customFormat="1" x14ac:dyDescent="0.2">
      <c r="A78" s="44"/>
      <c r="B78" s="17" t="s">
        <v>102</v>
      </c>
      <c r="C78" s="18"/>
      <c r="D78" s="61"/>
      <c r="E78" s="62"/>
      <c r="F78" s="60"/>
      <c r="G78" s="18"/>
      <c r="H78" s="18"/>
      <c r="I78" s="18"/>
      <c r="J78" s="15" t="s">
        <v>101</v>
      </c>
      <c r="K78" s="63"/>
      <c r="L78" s="61"/>
      <c r="M78" s="61"/>
      <c r="N78" s="22"/>
      <c r="O78" s="15"/>
      <c r="P78" s="15"/>
      <c r="Q78" s="16"/>
      <c r="R78" s="107"/>
      <c r="V78" s="30"/>
    </row>
    <row r="79" spans="1:29" s="28" customFormat="1" ht="13.5" thickBot="1" x14ac:dyDescent="0.25">
      <c r="A79" s="45"/>
      <c r="B79" s="56"/>
      <c r="C79" s="46"/>
      <c r="D79" s="46"/>
      <c r="E79" s="57"/>
      <c r="F79" s="47"/>
      <c r="G79" s="46"/>
      <c r="H79" s="46"/>
      <c r="I79" s="46"/>
      <c r="J79" s="48"/>
      <c r="K79" s="58"/>
      <c r="L79" s="46"/>
      <c r="M79" s="46"/>
      <c r="N79" s="59"/>
      <c r="O79" s="46"/>
      <c r="P79" s="48"/>
      <c r="Q79" s="49"/>
      <c r="R79" s="107"/>
      <c r="V79" s="30"/>
    </row>
    <row r="80" spans="1:29" x14ac:dyDescent="0.2">
      <c r="A80" s="13"/>
      <c r="B80" s="13"/>
      <c r="C80" s="13"/>
      <c r="D80" s="13"/>
      <c r="E80" s="13"/>
      <c r="F80" s="13"/>
      <c r="G80" s="13"/>
      <c r="H80" s="13"/>
      <c r="I80" s="13"/>
      <c r="J80" s="13"/>
      <c r="K80" s="13"/>
      <c r="L80" s="13"/>
      <c r="M80" s="13"/>
      <c r="N80" s="13"/>
      <c r="O80" s="13"/>
      <c r="P80" s="13"/>
      <c r="Q80" s="13"/>
      <c r="R80" s="101"/>
      <c r="S80" s="27"/>
      <c r="T80" s="27"/>
      <c r="U80" s="27"/>
      <c r="W80" s="27"/>
      <c r="X80" s="27"/>
      <c r="Y80" s="27"/>
    </row>
    <row r="81" spans="1:27" hidden="1" x14ac:dyDescent="0.2">
      <c r="A81" s="27"/>
      <c r="B81" s="27"/>
      <c r="C81" s="27"/>
      <c r="D81" s="27"/>
      <c r="E81" s="27"/>
      <c r="F81" s="27"/>
      <c r="G81" s="27"/>
      <c r="H81" s="27"/>
      <c r="I81" s="27"/>
      <c r="J81" s="27"/>
      <c r="K81" s="27"/>
      <c r="L81" s="27"/>
      <c r="M81" s="27"/>
      <c r="N81" s="27"/>
      <c r="P81" s="27"/>
      <c r="Q81" s="27"/>
      <c r="R81" s="108"/>
      <c r="S81" s="27"/>
      <c r="T81" s="27"/>
      <c r="U81" s="27"/>
      <c r="W81" s="27"/>
      <c r="X81" s="27"/>
      <c r="Y81" s="27"/>
    </row>
    <row r="82" spans="1:27" hidden="1" x14ac:dyDescent="0.2">
      <c r="A82" s="27"/>
      <c r="B82" s="27"/>
      <c r="C82" s="28"/>
      <c r="D82" s="28"/>
      <c r="E82" s="28"/>
      <c r="H82" s="28"/>
      <c r="I82" s="27"/>
      <c r="J82" s="27"/>
      <c r="K82" s="28"/>
      <c r="L82" s="27"/>
      <c r="M82" s="27"/>
      <c r="N82" s="27"/>
      <c r="P82" s="28"/>
      <c r="Q82" s="27"/>
      <c r="R82" s="108"/>
      <c r="S82" s="27"/>
      <c r="T82" s="27"/>
      <c r="U82" s="27"/>
      <c r="W82" s="27"/>
      <c r="X82" s="27"/>
      <c r="Y82" s="27"/>
    </row>
    <row r="83" spans="1:27" hidden="1" x14ac:dyDescent="0.2">
      <c r="A83" s="27"/>
      <c r="B83" s="27"/>
      <c r="C83" s="29"/>
      <c r="D83" s="28"/>
      <c r="E83" s="109"/>
      <c r="H83" s="28"/>
      <c r="I83" s="27"/>
      <c r="J83" s="27"/>
      <c r="K83" s="27"/>
      <c r="L83" s="27"/>
      <c r="M83" s="28"/>
      <c r="N83" s="27"/>
      <c r="P83" s="27"/>
      <c r="Q83" s="27"/>
      <c r="R83" s="108"/>
      <c r="S83" s="27"/>
      <c r="T83" s="27"/>
      <c r="U83" s="27"/>
      <c r="W83" s="27"/>
      <c r="X83" s="27"/>
      <c r="Y83" s="27"/>
    </row>
    <row r="84" spans="1:27" hidden="1" x14ac:dyDescent="0.2">
      <c r="A84" s="27"/>
      <c r="B84" s="30" t="s">
        <v>103</v>
      </c>
      <c r="E84" s="28"/>
      <c r="H84" s="28" t="s">
        <v>55</v>
      </c>
      <c r="I84" s="27"/>
      <c r="J84" s="27"/>
      <c r="K84" s="28" t="s">
        <v>56</v>
      </c>
      <c r="L84" s="27"/>
      <c r="M84" s="27"/>
      <c r="N84" s="27"/>
      <c r="O84" s="28" t="s">
        <v>57</v>
      </c>
      <c r="P84" s="28"/>
      <c r="Q84" s="27"/>
      <c r="S84" s="27"/>
      <c r="T84" s="27"/>
      <c r="U84" s="27"/>
      <c r="W84" s="27"/>
      <c r="X84" s="27"/>
      <c r="Y84" s="75" t="s">
        <v>132</v>
      </c>
      <c r="Z84" s="74" t="s">
        <v>141</v>
      </c>
      <c r="AA84" s="76" t="s">
        <v>157</v>
      </c>
    </row>
    <row r="85" spans="1:27" ht="14.25" hidden="1" x14ac:dyDescent="0.2">
      <c r="A85" s="27"/>
      <c r="B85" s="31" t="s">
        <v>104</v>
      </c>
      <c r="C85" s="31" t="s">
        <v>108</v>
      </c>
      <c r="D85" s="32" t="s">
        <v>105</v>
      </c>
      <c r="E85" s="37" t="s">
        <v>109</v>
      </c>
      <c r="H85" s="33" t="s">
        <v>58</v>
      </c>
      <c r="I85" s="27"/>
      <c r="J85" s="27"/>
      <c r="K85" s="27"/>
      <c r="L85" s="27"/>
      <c r="M85" s="33" t="s">
        <v>59</v>
      </c>
      <c r="N85" s="27"/>
      <c r="O85" s="33" t="s">
        <v>59</v>
      </c>
      <c r="P85" s="27"/>
      <c r="Q85" s="27"/>
      <c r="S85" s="27"/>
      <c r="T85" s="27"/>
      <c r="U85" s="27"/>
      <c r="W85" s="27"/>
      <c r="X85" s="27"/>
      <c r="Y85" s="111"/>
      <c r="Z85" s="112"/>
      <c r="AA85" s="113"/>
    </row>
    <row r="86" spans="1:27" ht="14.25" hidden="1" x14ac:dyDescent="0.2">
      <c r="A86" s="27"/>
      <c r="B86" s="34">
        <v>45658</v>
      </c>
      <c r="C86" s="35">
        <v>0.7</v>
      </c>
      <c r="D86" s="35">
        <v>0.7</v>
      </c>
      <c r="E86" s="114"/>
      <c r="F86" s="115">
        <f t="shared" ref="F86:F96" ca="1" si="0">IF(B86&lt;TODAY(),0,1)</f>
        <v>0</v>
      </c>
      <c r="H86" s="33" t="s">
        <v>60</v>
      </c>
      <c r="I86" s="27"/>
      <c r="J86" s="27"/>
      <c r="K86" s="27"/>
      <c r="L86" s="27"/>
      <c r="M86" s="33" t="s">
        <v>62</v>
      </c>
      <c r="N86" s="27"/>
      <c r="O86" s="33" t="s">
        <v>61</v>
      </c>
      <c r="P86" s="27"/>
      <c r="Q86" s="27"/>
      <c r="S86" s="27"/>
      <c r="T86" s="27"/>
      <c r="U86" s="27"/>
      <c r="W86" s="27"/>
      <c r="X86" s="27"/>
      <c r="Y86" s="111" t="s">
        <v>223</v>
      </c>
      <c r="Z86" s="112" t="s">
        <v>142</v>
      </c>
      <c r="AA86" s="113" t="s">
        <v>158</v>
      </c>
    </row>
    <row r="87" spans="1:27" ht="14.25" hidden="1" x14ac:dyDescent="0.2">
      <c r="A87" s="27"/>
      <c r="B87" s="34">
        <v>46023</v>
      </c>
      <c r="C87" s="35">
        <v>0.72499999999999998</v>
      </c>
      <c r="D87" s="35">
        <v>0.72499999999999998</v>
      </c>
      <c r="E87" s="114"/>
      <c r="F87" s="115">
        <f t="shared" ca="1" si="0"/>
        <v>0</v>
      </c>
      <c r="H87" s="33" t="s">
        <v>65</v>
      </c>
      <c r="I87" s="27"/>
      <c r="J87" s="27"/>
      <c r="K87" s="27"/>
      <c r="L87" s="27"/>
      <c r="M87" s="33" t="s">
        <v>64</v>
      </c>
      <c r="N87" s="27"/>
      <c r="O87" s="33" t="s">
        <v>63</v>
      </c>
      <c r="P87" s="27"/>
      <c r="Q87" s="27"/>
      <c r="S87" s="27"/>
      <c r="T87" s="27"/>
      <c r="U87" s="27"/>
      <c r="W87" s="27"/>
      <c r="X87" s="27"/>
      <c r="Y87" s="111" t="s">
        <v>224</v>
      </c>
      <c r="Z87" s="112" t="s">
        <v>143</v>
      </c>
      <c r="AA87" s="113" t="s">
        <v>281</v>
      </c>
    </row>
    <row r="88" spans="1:27" ht="14.25" hidden="1" x14ac:dyDescent="0.2">
      <c r="A88" s="27"/>
      <c r="B88" s="34">
        <v>46204</v>
      </c>
      <c r="C88" s="35">
        <v>0.76</v>
      </c>
      <c r="D88" s="35">
        <v>0.76</v>
      </c>
      <c r="E88" s="114"/>
      <c r="F88" s="115">
        <f t="shared" ca="1" si="0"/>
        <v>0</v>
      </c>
      <c r="H88" s="33" t="s">
        <v>66</v>
      </c>
      <c r="I88" s="27"/>
      <c r="J88" s="27"/>
      <c r="K88" s="27"/>
      <c r="L88" s="27"/>
      <c r="N88" s="27"/>
      <c r="O88" s="27"/>
      <c r="P88" s="27"/>
      <c r="Q88" s="27"/>
      <c r="S88" s="27"/>
      <c r="T88" s="27"/>
      <c r="U88" s="27"/>
      <c r="W88" s="27"/>
      <c r="X88" s="27"/>
      <c r="Y88" s="111" t="s">
        <v>222</v>
      </c>
      <c r="Z88" s="112" t="s">
        <v>144</v>
      </c>
      <c r="AA88" s="113" t="s">
        <v>159</v>
      </c>
    </row>
    <row r="89" spans="1:27" ht="14.25" hidden="1" x14ac:dyDescent="0.2">
      <c r="A89" s="27"/>
      <c r="B89" s="34"/>
      <c r="C89" s="35"/>
      <c r="D89" s="35"/>
      <c r="E89" s="114"/>
      <c r="F89" s="115">
        <f t="shared" ca="1" si="0"/>
        <v>0</v>
      </c>
      <c r="G89" s="27"/>
      <c r="H89" s="33" t="s">
        <v>67</v>
      </c>
      <c r="I89" s="27"/>
      <c r="J89" s="27"/>
      <c r="K89" s="27"/>
      <c r="L89" s="27"/>
      <c r="N89" s="27"/>
      <c r="O89" s="27"/>
      <c r="P89" s="27"/>
      <c r="Y89" s="111" t="s">
        <v>225</v>
      </c>
      <c r="Z89" s="112" t="s">
        <v>145</v>
      </c>
      <c r="AA89" s="113" t="s">
        <v>160</v>
      </c>
    </row>
    <row r="90" spans="1:27" ht="14.25" hidden="1" x14ac:dyDescent="0.2">
      <c r="A90" s="27"/>
      <c r="B90" s="34"/>
      <c r="C90" s="35"/>
      <c r="D90" s="35"/>
      <c r="E90" s="114"/>
      <c r="F90" s="115">
        <f t="shared" ca="1" si="0"/>
        <v>0</v>
      </c>
      <c r="G90" s="27"/>
      <c r="H90" s="33" t="s">
        <v>68</v>
      </c>
      <c r="I90" s="27"/>
      <c r="J90" s="27"/>
      <c r="K90" s="27"/>
      <c r="L90" s="27"/>
      <c r="N90" s="27"/>
      <c r="P90" s="27"/>
      <c r="Y90" s="111" t="s">
        <v>226</v>
      </c>
      <c r="Z90" s="157" t="s">
        <v>280</v>
      </c>
      <c r="AA90" s="113" t="s">
        <v>161</v>
      </c>
    </row>
    <row r="91" spans="1:27" ht="14.25" hidden="1" x14ac:dyDescent="0.2">
      <c r="B91" s="34"/>
      <c r="C91" s="35"/>
      <c r="D91" s="35"/>
      <c r="E91" s="114"/>
      <c r="F91" s="115">
        <f t="shared" ca="1" si="0"/>
        <v>0</v>
      </c>
      <c r="H91" s="33" t="s">
        <v>63</v>
      </c>
      <c r="Y91" s="111" t="s">
        <v>227</v>
      </c>
      <c r="Z91" s="112" t="s">
        <v>146</v>
      </c>
      <c r="AA91" s="113" t="s">
        <v>162</v>
      </c>
    </row>
    <row r="92" spans="1:27" ht="14.25" hidden="1" x14ac:dyDescent="0.2">
      <c r="B92" s="34"/>
      <c r="C92" s="35"/>
      <c r="D92" s="35"/>
      <c r="E92" s="114"/>
      <c r="F92" s="115">
        <f t="shared" ca="1" si="0"/>
        <v>0</v>
      </c>
      <c r="H92" s="28"/>
      <c r="Y92" s="111" t="s">
        <v>228</v>
      </c>
      <c r="Z92" s="112" t="s">
        <v>147</v>
      </c>
      <c r="AA92" s="113" t="s">
        <v>163</v>
      </c>
    </row>
    <row r="93" spans="1:27" ht="14.25" hidden="1" x14ac:dyDescent="0.2">
      <c r="B93" s="34"/>
      <c r="C93" s="35"/>
      <c r="D93" s="70"/>
      <c r="E93" s="114"/>
      <c r="F93" s="115">
        <f t="shared" ca="1" si="0"/>
        <v>0</v>
      </c>
      <c r="H93" s="28"/>
      <c r="Y93" s="156" t="s">
        <v>229</v>
      </c>
      <c r="Z93" s="112" t="s">
        <v>148</v>
      </c>
      <c r="AA93" s="113" t="s">
        <v>164</v>
      </c>
    </row>
    <row r="94" spans="1:27" ht="14.25" hidden="1" x14ac:dyDescent="0.2">
      <c r="B94" s="34"/>
      <c r="C94" s="35"/>
      <c r="D94" s="35"/>
      <c r="E94" s="114"/>
      <c r="F94" s="115">
        <f ca="1">IF(B94&lt;TODAY(),0,1)</f>
        <v>0</v>
      </c>
      <c r="H94" s="28"/>
      <c r="Y94" s="111" t="s">
        <v>140</v>
      </c>
      <c r="Z94" s="112" t="s">
        <v>149</v>
      </c>
      <c r="AA94" s="113" t="s">
        <v>165</v>
      </c>
    </row>
    <row r="95" spans="1:27" ht="14.25" hidden="1" x14ac:dyDescent="0.2">
      <c r="B95" s="34"/>
      <c r="C95" s="35"/>
      <c r="D95" s="35"/>
      <c r="E95" s="114"/>
      <c r="F95" s="115">
        <f ca="1">IF(B95&lt;TODAY(),0,1)</f>
        <v>0</v>
      </c>
      <c r="H95" s="28"/>
      <c r="Y95" s="111" t="s">
        <v>230</v>
      </c>
      <c r="Z95" s="112" t="s">
        <v>150</v>
      </c>
      <c r="AA95" s="154"/>
    </row>
    <row r="96" spans="1:27" hidden="1" x14ac:dyDescent="0.2">
      <c r="B96" s="34"/>
      <c r="C96" s="35"/>
      <c r="D96" s="35"/>
      <c r="E96" s="114"/>
      <c r="F96" s="115">
        <f t="shared" ca="1" si="0"/>
        <v>0</v>
      </c>
      <c r="H96" s="28"/>
      <c r="Y96" s="156" t="s">
        <v>278</v>
      </c>
      <c r="Z96" s="112" t="s">
        <v>151</v>
      </c>
    </row>
    <row r="97" spans="2:26" hidden="1" x14ac:dyDescent="0.2">
      <c r="B97" s="34"/>
      <c r="C97" s="35"/>
      <c r="D97" s="35"/>
      <c r="E97" s="114"/>
      <c r="F97" s="115">
        <f t="shared" ref="F97:F98" ca="1" si="1">IF(B97&lt;TODAY(),0,1)</f>
        <v>0</v>
      </c>
      <c r="Y97" s="111" t="s">
        <v>136</v>
      </c>
      <c r="Z97" s="112" t="s">
        <v>152</v>
      </c>
    </row>
    <row r="98" spans="2:26" hidden="1" x14ac:dyDescent="0.2">
      <c r="B98" s="34"/>
      <c r="C98" s="35"/>
      <c r="D98" s="35"/>
      <c r="E98" s="114"/>
      <c r="F98" s="115">
        <f t="shared" ca="1" si="1"/>
        <v>0</v>
      </c>
      <c r="Y98" s="111" t="s">
        <v>138</v>
      </c>
      <c r="Z98" s="112" t="s">
        <v>153</v>
      </c>
    </row>
    <row r="99" spans="2:26" hidden="1" x14ac:dyDescent="0.2">
      <c r="B99" s="34"/>
      <c r="C99" s="35"/>
      <c r="D99" s="35"/>
      <c r="E99" s="114"/>
      <c r="F99" s="115">
        <f t="shared" ref="F99:F103" ca="1" si="2">IF(B99&lt;TODAY(),0,1)</f>
        <v>0</v>
      </c>
      <c r="Y99" s="156" t="s">
        <v>231</v>
      </c>
      <c r="Z99" s="112" t="s">
        <v>154</v>
      </c>
    </row>
    <row r="100" spans="2:26" hidden="1" x14ac:dyDescent="0.2">
      <c r="B100" s="34"/>
      <c r="F100" s="115">
        <f t="shared" ca="1" si="2"/>
        <v>0</v>
      </c>
      <c r="Y100" s="156" t="s">
        <v>276</v>
      </c>
      <c r="Z100" s="112" t="s">
        <v>155</v>
      </c>
    </row>
    <row r="101" spans="2:26" hidden="1" x14ac:dyDescent="0.2">
      <c r="B101" s="34"/>
      <c r="E101" s="28"/>
      <c r="F101" s="115">
        <f t="shared" ca="1" si="2"/>
        <v>0</v>
      </c>
      <c r="Y101" s="111" t="s">
        <v>135</v>
      </c>
      <c r="Z101" s="112" t="s">
        <v>156</v>
      </c>
    </row>
    <row r="102" spans="2:26" hidden="1" x14ac:dyDescent="0.2">
      <c r="B102" s="159"/>
      <c r="C102" s="41"/>
      <c r="D102" s="160"/>
      <c r="E102" s="28"/>
      <c r="F102" s="115">
        <f t="shared" ca="1" si="2"/>
        <v>0</v>
      </c>
      <c r="Y102" s="156" t="s">
        <v>277</v>
      </c>
      <c r="Z102" s="157" t="s">
        <v>279</v>
      </c>
    </row>
    <row r="103" spans="2:26" hidden="1" x14ac:dyDescent="0.2">
      <c r="B103" s="159"/>
      <c r="C103" s="41"/>
      <c r="D103" s="160"/>
      <c r="E103" s="28"/>
      <c r="F103" s="115">
        <f t="shared" ca="1" si="2"/>
        <v>0</v>
      </c>
      <c r="Y103" s="156" t="s">
        <v>139</v>
      </c>
      <c r="Z103" s="157" t="s">
        <v>296</v>
      </c>
    </row>
    <row r="104" spans="2:26" hidden="1" x14ac:dyDescent="0.2">
      <c r="F104" s="28"/>
      <c r="Y104" s="111" t="s">
        <v>232</v>
      </c>
    </row>
    <row r="105" spans="2:26" hidden="1" x14ac:dyDescent="0.2">
      <c r="F105" s="28"/>
      <c r="Y105" s="111" t="s">
        <v>233</v>
      </c>
    </row>
    <row r="106" spans="2:26" hidden="1" x14ac:dyDescent="0.2">
      <c r="F106" s="28"/>
      <c r="Y106" s="111" t="s">
        <v>234</v>
      </c>
    </row>
    <row r="107" spans="2:26" hidden="1" x14ac:dyDescent="0.2">
      <c r="F107" s="28"/>
      <c r="Y107" s="111" t="s">
        <v>134</v>
      </c>
    </row>
    <row r="108" spans="2:26" hidden="1" x14ac:dyDescent="0.2">
      <c r="F108" s="28"/>
      <c r="Y108" s="111" t="s">
        <v>235</v>
      </c>
    </row>
    <row r="109" spans="2:26" hidden="1" x14ac:dyDescent="0.2">
      <c r="C109" s="28"/>
      <c r="D109" s="28"/>
      <c r="E109" s="28"/>
      <c r="F109" s="28"/>
      <c r="Y109" s="111" t="s">
        <v>137</v>
      </c>
    </row>
    <row r="110" spans="2:26" hidden="1" x14ac:dyDescent="0.2">
      <c r="Y110" s="111" t="s">
        <v>236</v>
      </c>
    </row>
    <row r="111" spans="2:26" hidden="1" x14ac:dyDescent="0.2">
      <c r="Y111" s="111" t="s">
        <v>237</v>
      </c>
    </row>
    <row r="112" spans="2:26" hidden="1" x14ac:dyDescent="0.2">
      <c r="Y112" s="111" t="s">
        <v>238</v>
      </c>
    </row>
    <row r="113" spans="4:26" hidden="1" x14ac:dyDescent="0.2">
      <c r="D113" s="116"/>
      <c r="Y113" s="111" t="s">
        <v>239</v>
      </c>
    </row>
    <row r="114" spans="4:26" hidden="1" x14ac:dyDescent="0.2">
      <c r="Y114" s="111" t="s">
        <v>240</v>
      </c>
    </row>
    <row r="115" spans="4:26" hidden="1" x14ac:dyDescent="0.2">
      <c r="Y115" s="111" t="s">
        <v>241</v>
      </c>
    </row>
    <row r="116" spans="4:26" hidden="1" x14ac:dyDescent="0.2">
      <c r="Y116" s="111" t="s">
        <v>242</v>
      </c>
    </row>
    <row r="117" spans="4:26" hidden="1" x14ac:dyDescent="0.2">
      <c r="Y117" s="111" t="s">
        <v>243</v>
      </c>
    </row>
    <row r="118" spans="4:26" hidden="1" x14ac:dyDescent="0.2">
      <c r="Y118" s="111" t="s">
        <v>244</v>
      </c>
    </row>
    <row r="119" spans="4:26" hidden="1" x14ac:dyDescent="0.2">
      <c r="Y119" s="111" t="s">
        <v>245</v>
      </c>
    </row>
    <row r="120" spans="4:26" hidden="1" x14ac:dyDescent="0.2">
      <c r="Y120" s="111" t="s">
        <v>133</v>
      </c>
    </row>
    <row r="121" spans="4:26" hidden="1" x14ac:dyDescent="0.2">
      <c r="Y121" s="111" t="s">
        <v>246</v>
      </c>
    </row>
    <row r="122" spans="4:26" hidden="1" x14ac:dyDescent="0.2">
      <c r="Y122" s="111" t="s">
        <v>279</v>
      </c>
    </row>
    <row r="123" spans="4:26" hidden="1" x14ac:dyDescent="0.2">
      <c r="Y123" s="111" t="s">
        <v>294</v>
      </c>
    </row>
    <row r="124" spans="4:26" hidden="1" x14ac:dyDescent="0.2">
      <c r="Y124" s="161" t="s">
        <v>295</v>
      </c>
    </row>
    <row r="125" spans="4:26" hidden="1" x14ac:dyDescent="0.2">
      <c r="Y125" s="111" t="s">
        <v>223</v>
      </c>
      <c r="Z125" t="s">
        <v>247</v>
      </c>
    </row>
    <row r="126" spans="4:26" hidden="1" x14ac:dyDescent="0.2">
      <c r="Y126" s="111" t="s">
        <v>224</v>
      </c>
      <c r="Z126" t="s">
        <v>248</v>
      </c>
    </row>
    <row r="127" spans="4:26" hidden="1" x14ac:dyDescent="0.2">
      <c r="Y127" s="111" t="s">
        <v>222</v>
      </c>
      <c r="Z127" t="s">
        <v>249</v>
      </c>
    </row>
    <row r="128" spans="4:26" hidden="1" x14ac:dyDescent="0.2">
      <c r="Y128" s="111" t="s">
        <v>225</v>
      </c>
      <c r="Z128" t="s">
        <v>250</v>
      </c>
    </row>
    <row r="129" spans="25:26" hidden="1" x14ac:dyDescent="0.2">
      <c r="Y129" s="111" t="s">
        <v>226</v>
      </c>
      <c r="Z129" t="s">
        <v>251</v>
      </c>
    </row>
    <row r="130" spans="25:26" hidden="1" x14ac:dyDescent="0.2">
      <c r="Y130" s="111" t="s">
        <v>227</v>
      </c>
      <c r="Z130" t="s">
        <v>252</v>
      </c>
    </row>
    <row r="131" spans="25:26" hidden="1" x14ac:dyDescent="0.2">
      <c r="Y131" s="111" t="s">
        <v>228</v>
      </c>
      <c r="Z131" t="s">
        <v>253</v>
      </c>
    </row>
    <row r="132" spans="25:26" hidden="1" x14ac:dyDescent="0.2">
      <c r="Y132" s="156" t="s">
        <v>229</v>
      </c>
      <c r="Z132" t="s">
        <v>254</v>
      </c>
    </row>
    <row r="133" spans="25:26" hidden="1" x14ac:dyDescent="0.2">
      <c r="Y133" s="111" t="s">
        <v>140</v>
      </c>
      <c r="Z133" t="s">
        <v>255</v>
      </c>
    </row>
    <row r="134" spans="25:26" hidden="1" x14ac:dyDescent="0.2">
      <c r="Y134" s="111" t="s">
        <v>230</v>
      </c>
      <c r="Z134" t="s">
        <v>256</v>
      </c>
    </row>
    <row r="135" spans="25:26" hidden="1" x14ac:dyDescent="0.2">
      <c r="Y135" s="156" t="s">
        <v>278</v>
      </c>
      <c r="Z135" t="s">
        <v>257</v>
      </c>
    </row>
    <row r="136" spans="25:26" hidden="1" x14ac:dyDescent="0.2">
      <c r="Y136" s="111" t="s">
        <v>136</v>
      </c>
      <c r="Z136" t="s">
        <v>257</v>
      </c>
    </row>
    <row r="137" spans="25:26" hidden="1" x14ac:dyDescent="0.2">
      <c r="Y137" s="111" t="s">
        <v>138</v>
      </c>
      <c r="Z137" t="s">
        <v>257</v>
      </c>
    </row>
    <row r="138" spans="25:26" hidden="1" x14ac:dyDescent="0.2">
      <c r="Y138" s="156" t="s">
        <v>231</v>
      </c>
      <c r="Z138" t="s">
        <v>258</v>
      </c>
    </row>
    <row r="139" spans="25:26" hidden="1" x14ac:dyDescent="0.2">
      <c r="Y139" s="156" t="s">
        <v>276</v>
      </c>
      <c r="Z139" t="s">
        <v>256</v>
      </c>
    </row>
    <row r="140" spans="25:26" hidden="1" x14ac:dyDescent="0.2">
      <c r="Y140" s="111" t="s">
        <v>135</v>
      </c>
      <c r="Z140" t="s">
        <v>259</v>
      </c>
    </row>
    <row r="141" spans="25:26" hidden="1" x14ac:dyDescent="0.2">
      <c r="Y141" s="156" t="s">
        <v>277</v>
      </c>
      <c r="Z141" t="s">
        <v>257</v>
      </c>
    </row>
    <row r="142" spans="25:26" hidden="1" x14ac:dyDescent="0.2">
      <c r="Y142" s="111" t="s">
        <v>139</v>
      </c>
      <c r="Z142"/>
    </row>
    <row r="143" spans="25:26" hidden="1" x14ac:dyDescent="0.2">
      <c r="Y143" s="111" t="s">
        <v>232</v>
      </c>
      <c r="Z143" t="s">
        <v>260</v>
      </c>
    </row>
    <row r="144" spans="25:26" hidden="1" x14ac:dyDescent="0.2">
      <c r="Y144" s="111" t="s">
        <v>233</v>
      </c>
      <c r="Z144" t="s">
        <v>261</v>
      </c>
    </row>
    <row r="145" spans="25:26" hidden="1" x14ac:dyDescent="0.2">
      <c r="Y145" s="111" t="s">
        <v>234</v>
      </c>
      <c r="Z145" t="s">
        <v>262</v>
      </c>
    </row>
    <row r="146" spans="25:26" hidden="1" x14ac:dyDescent="0.2">
      <c r="Y146" s="111" t="s">
        <v>134</v>
      </c>
      <c r="Z146" t="s">
        <v>262</v>
      </c>
    </row>
    <row r="147" spans="25:26" hidden="1" x14ac:dyDescent="0.2">
      <c r="Y147" s="111" t="s">
        <v>235</v>
      </c>
      <c r="Z147" t="s">
        <v>262</v>
      </c>
    </row>
    <row r="148" spans="25:26" hidden="1" x14ac:dyDescent="0.2">
      <c r="Y148" s="111" t="s">
        <v>137</v>
      </c>
      <c r="Z148" t="s">
        <v>263</v>
      </c>
    </row>
    <row r="149" spans="25:26" hidden="1" x14ac:dyDescent="0.2">
      <c r="Y149" s="111" t="s">
        <v>236</v>
      </c>
      <c r="Z149" t="s">
        <v>264</v>
      </c>
    </row>
    <row r="150" spans="25:26" hidden="1" x14ac:dyDescent="0.2">
      <c r="Y150" s="111" t="s">
        <v>237</v>
      </c>
      <c r="Z150" t="s">
        <v>265</v>
      </c>
    </row>
    <row r="151" spans="25:26" hidden="1" x14ac:dyDescent="0.2">
      <c r="Y151" s="111" t="s">
        <v>238</v>
      </c>
      <c r="Z151" t="s">
        <v>266</v>
      </c>
    </row>
    <row r="152" spans="25:26" hidden="1" x14ac:dyDescent="0.2">
      <c r="Y152" s="111" t="s">
        <v>239</v>
      </c>
      <c r="Z152" t="s">
        <v>267</v>
      </c>
    </row>
    <row r="153" spans="25:26" hidden="1" x14ac:dyDescent="0.2">
      <c r="Y153" s="111" t="s">
        <v>240</v>
      </c>
      <c r="Z153" t="s">
        <v>268</v>
      </c>
    </row>
    <row r="154" spans="25:26" hidden="1" x14ac:dyDescent="0.2">
      <c r="Y154" s="111" t="s">
        <v>241</v>
      </c>
      <c r="Z154" t="s">
        <v>269</v>
      </c>
    </row>
    <row r="155" spans="25:26" hidden="1" x14ac:dyDescent="0.2">
      <c r="Y155" s="111" t="s">
        <v>242</v>
      </c>
      <c r="Z155" t="s">
        <v>270</v>
      </c>
    </row>
    <row r="156" spans="25:26" hidden="1" x14ac:dyDescent="0.2">
      <c r="Y156" s="111" t="s">
        <v>243</v>
      </c>
      <c r="Z156" t="s">
        <v>271</v>
      </c>
    </row>
    <row r="157" spans="25:26" hidden="1" x14ac:dyDescent="0.2">
      <c r="Y157" s="111" t="s">
        <v>244</v>
      </c>
      <c r="Z157" t="s">
        <v>272</v>
      </c>
    </row>
    <row r="158" spans="25:26" hidden="1" x14ac:dyDescent="0.2">
      <c r="Y158" s="111" t="s">
        <v>245</v>
      </c>
      <c r="Z158" t="s">
        <v>273</v>
      </c>
    </row>
    <row r="159" spans="25:26" hidden="1" x14ac:dyDescent="0.2">
      <c r="Y159" s="111" t="s">
        <v>133</v>
      </c>
      <c r="Z159" t="s">
        <v>274</v>
      </c>
    </row>
    <row r="160" spans="25:26" hidden="1" x14ac:dyDescent="0.2">
      <c r="Y160" s="111" t="s">
        <v>246</v>
      </c>
      <c r="Z160" t="s">
        <v>275</v>
      </c>
    </row>
    <row r="161" spans="25:25" hidden="1" x14ac:dyDescent="0.2">
      <c r="Y161" s="111" t="s">
        <v>279</v>
      </c>
    </row>
  </sheetData>
  <sheetProtection algorithmName="SHA-512" hashValue="+QhRyWG0/jHZ8FbTt4sV2DID8vxCbq3+wtmT6KEsF0bnsq1MLdHsHT+9pgrIxtnWE1SzN6Q+Z9d58jXZsx3JSQ==" saltValue="5UjgUxhnFpQkRQ6Httkpsw==" spinCount="100000" sheet="1" objects="1" scenarios="1"/>
  <mergeCells count="259">
    <mergeCell ref="B15:E15"/>
    <mergeCell ref="F15:G15"/>
    <mergeCell ref="Q10:Q11"/>
    <mergeCell ref="F11:L11"/>
    <mergeCell ref="M10:N11"/>
    <mergeCell ref="B12:D12"/>
    <mergeCell ref="J12:L12"/>
    <mergeCell ref="F12:I12"/>
    <mergeCell ref="H15:L15"/>
    <mergeCell ref="M15:Q15"/>
    <mergeCell ref="B9:E9"/>
    <mergeCell ref="B10:E11"/>
    <mergeCell ref="F10:L10"/>
    <mergeCell ref="M9:P9"/>
    <mergeCell ref="O10:O11"/>
    <mergeCell ref="P10:P11"/>
    <mergeCell ref="H13:L13"/>
    <mergeCell ref="M13:Q13"/>
    <mergeCell ref="B14:G14"/>
    <mergeCell ref="H14:L14"/>
    <mergeCell ref="M14:Q14"/>
    <mergeCell ref="B13:G13"/>
    <mergeCell ref="P21:P22"/>
    <mergeCell ref="Q21:Q22"/>
    <mergeCell ref="L22:M22"/>
    <mergeCell ref="N22:O22"/>
    <mergeCell ref="G21:H21"/>
    <mergeCell ref="B20:D20"/>
    <mergeCell ref="F20:G20"/>
    <mergeCell ref="H20:Q20"/>
    <mergeCell ref="B16:G16"/>
    <mergeCell ref="M16:Q16"/>
    <mergeCell ref="B19:D19"/>
    <mergeCell ref="F19:G19"/>
    <mergeCell ref="B17:G17"/>
    <mergeCell ref="B18:G18"/>
    <mergeCell ref="H16:L16"/>
    <mergeCell ref="H17:Q17"/>
    <mergeCell ref="H18:Q18"/>
    <mergeCell ref="H19:Q19"/>
    <mergeCell ref="B24:C24"/>
    <mergeCell ref="L24:M24"/>
    <mergeCell ref="B22:C23"/>
    <mergeCell ref="I21:I22"/>
    <mergeCell ref="L21:O21"/>
    <mergeCell ref="B21:C21"/>
    <mergeCell ref="D21:D22"/>
    <mergeCell ref="E21:E22"/>
    <mergeCell ref="L23:M23"/>
    <mergeCell ref="N23:O24"/>
    <mergeCell ref="L25:M25"/>
    <mergeCell ref="B26:B27"/>
    <mergeCell ref="D26:D27"/>
    <mergeCell ref="E26:E27"/>
    <mergeCell ref="F26:F27"/>
    <mergeCell ref="G26:G27"/>
    <mergeCell ref="H26:H27"/>
    <mergeCell ref="I26:I27"/>
    <mergeCell ref="N26:N27"/>
    <mergeCell ref="O26:O27"/>
    <mergeCell ref="Q26:Q27"/>
    <mergeCell ref="B28:B29"/>
    <mergeCell ref="D28:D29"/>
    <mergeCell ref="E28:E29"/>
    <mergeCell ref="F28:F29"/>
    <mergeCell ref="G28:G29"/>
    <mergeCell ref="H28:H29"/>
    <mergeCell ref="I28:I29"/>
    <mergeCell ref="Q30:Q31"/>
    <mergeCell ref="B32:B33"/>
    <mergeCell ref="D32:D33"/>
    <mergeCell ref="E32:E33"/>
    <mergeCell ref="F32:F33"/>
    <mergeCell ref="G32:G33"/>
    <mergeCell ref="H32:H33"/>
    <mergeCell ref="I32:I33"/>
    <mergeCell ref="N28:N29"/>
    <mergeCell ref="O28:O29"/>
    <mergeCell ref="Q28:Q29"/>
    <mergeCell ref="B30:B31"/>
    <mergeCell ref="D30:D31"/>
    <mergeCell ref="E30:E31"/>
    <mergeCell ref="F30:F31"/>
    <mergeCell ref="G30:G31"/>
    <mergeCell ref="H30:H31"/>
    <mergeCell ref="I30:I31"/>
    <mergeCell ref="N30:N31"/>
    <mergeCell ref="O30:O31"/>
    <mergeCell ref="Q34:Q35"/>
    <mergeCell ref="N36:N37"/>
    <mergeCell ref="N32:N33"/>
    <mergeCell ref="O32:O33"/>
    <mergeCell ref="Q32:Q33"/>
    <mergeCell ref="B34:B35"/>
    <mergeCell ref="D34:D35"/>
    <mergeCell ref="E34:E35"/>
    <mergeCell ref="F34:F35"/>
    <mergeCell ref="G34:G35"/>
    <mergeCell ref="H34:H35"/>
    <mergeCell ref="I34:I35"/>
    <mergeCell ref="N34:N35"/>
    <mergeCell ref="O34:O35"/>
    <mergeCell ref="H61:O61"/>
    <mergeCell ref="B51:Q51"/>
    <mergeCell ref="I54:L54"/>
    <mergeCell ref="B57:H57"/>
    <mergeCell ref="B38:B39"/>
    <mergeCell ref="G36:G37"/>
    <mergeCell ref="D38:D39"/>
    <mergeCell ref="F38:F39"/>
    <mergeCell ref="E38:E39"/>
    <mergeCell ref="Q40:Q41"/>
    <mergeCell ref="N38:N39"/>
    <mergeCell ref="H38:H39"/>
    <mergeCell ref="G38:G39"/>
    <mergeCell ref="B40:B41"/>
    <mergeCell ref="H36:H37"/>
    <mergeCell ref="I36:I37"/>
    <mergeCell ref="B36:B37"/>
    <mergeCell ref="D36:D37"/>
    <mergeCell ref="E36:E37"/>
    <mergeCell ref="F36:F37"/>
    <mergeCell ref="O36:O37"/>
    <mergeCell ref="Q36:Q37"/>
    <mergeCell ref="B44:B45"/>
    <mergeCell ref="C46:D46"/>
    <mergeCell ref="U25:U26"/>
    <mergeCell ref="U27:U28"/>
    <mergeCell ref="U29:U30"/>
    <mergeCell ref="U31:U32"/>
    <mergeCell ref="U35:U36"/>
    <mergeCell ref="U37:U38"/>
    <mergeCell ref="U39:U40"/>
    <mergeCell ref="U33:U34"/>
    <mergeCell ref="B58:H58"/>
    <mergeCell ref="I57:Q58"/>
    <mergeCell ref="P48:Q48"/>
    <mergeCell ref="I44:I45"/>
    <mergeCell ref="G42:G43"/>
    <mergeCell ref="Q38:Q39"/>
    <mergeCell ref="I38:I39"/>
    <mergeCell ref="G40:G41"/>
    <mergeCell ref="B54:D54"/>
    <mergeCell ref="B52:Q52"/>
    <mergeCell ref="N49:Q49"/>
    <mergeCell ref="C49:M49"/>
    <mergeCell ref="C48:D48"/>
    <mergeCell ref="B42:B43"/>
    <mergeCell ref="B53:Q53"/>
    <mergeCell ref="O44:O45"/>
    <mergeCell ref="O38:O39"/>
    <mergeCell ref="O40:O41"/>
    <mergeCell ref="H40:H41"/>
    <mergeCell ref="I40:I41"/>
    <mergeCell ref="F44:F45"/>
    <mergeCell ref="N40:N41"/>
    <mergeCell ref="H42:H43"/>
    <mergeCell ref="N42:N43"/>
    <mergeCell ref="N44:N45"/>
    <mergeCell ref="F42:F43"/>
    <mergeCell ref="U41:U42"/>
    <mergeCell ref="U43:U44"/>
    <mergeCell ref="O42:O43"/>
    <mergeCell ref="E44:E45"/>
    <mergeCell ref="Q42:Q43"/>
    <mergeCell ref="D42:D43"/>
    <mergeCell ref="Q44:Q45"/>
    <mergeCell ref="H44:H45"/>
    <mergeCell ref="G44:G45"/>
    <mergeCell ref="D44:D45"/>
    <mergeCell ref="E42:E43"/>
    <mergeCell ref="I42:I43"/>
    <mergeCell ref="D40:D41"/>
    <mergeCell ref="E40:E41"/>
    <mergeCell ref="F40:F41"/>
    <mergeCell ref="B65:C65"/>
    <mergeCell ref="E65:F65"/>
    <mergeCell ref="G65:J65"/>
    <mergeCell ref="K65:L65"/>
    <mergeCell ref="M65:N65"/>
    <mergeCell ref="O65:Q65"/>
    <mergeCell ref="C47:D47"/>
    <mergeCell ref="I55:Q56"/>
    <mergeCell ref="B50:Q50"/>
    <mergeCell ref="E54:H54"/>
    <mergeCell ref="E48:M48"/>
    <mergeCell ref="B63:Q63"/>
    <mergeCell ref="P61:Q61"/>
    <mergeCell ref="B55:D56"/>
    <mergeCell ref="I59:Q60"/>
    <mergeCell ref="D64:E64"/>
    <mergeCell ref="B62:E62"/>
    <mergeCell ref="H62:O62"/>
    <mergeCell ref="F62:G62"/>
    <mergeCell ref="B59:H59"/>
    <mergeCell ref="P62:Q62"/>
    <mergeCell ref="B61:D61"/>
    <mergeCell ref="E55:H56"/>
    <mergeCell ref="F61:G61"/>
    <mergeCell ref="E66:F66"/>
    <mergeCell ref="E67:F67"/>
    <mergeCell ref="E68:F68"/>
    <mergeCell ref="E69:F69"/>
    <mergeCell ref="E70:F70"/>
    <mergeCell ref="E71:F71"/>
    <mergeCell ref="E72:F72"/>
    <mergeCell ref="B66:C66"/>
    <mergeCell ref="B67:C67"/>
    <mergeCell ref="B68:C68"/>
    <mergeCell ref="B69:C69"/>
    <mergeCell ref="B70:C70"/>
    <mergeCell ref="B71:C71"/>
    <mergeCell ref="K70:L70"/>
    <mergeCell ref="K71:L71"/>
    <mergeCell ref="K72:L72"/>
    <mergeCell ref="K73:L73"/>
    <mergeCell ref="K74:L74"/>
    <mergeCell ref="G66:J66"/>
    <mergeCell ref="G67:J67"/>
    <mergeCell ref="G68:J68"/>
    <mergeCell ref="G69:J69"/>
    <mergeCell ref="G70:J70"/>
    <mergeCell ref="G71:J71"/>
    <mergeCell ref="G72:J72"/>
    <mergeCell ref="G73:J73"/>
    <mergeCell ref="G74:J74"/>
    <mergeCell ref="M72:N72"/>
    <mergeCell ref="M73:N73"/>
    <mergeCell ref="M74:N74"/>
    <mergeCell ref="B74:C74"/>
    <mergeCell ref="B73:C73"/>
    <mergeCell ref="E73:F73"/>
    <mergeCell ref="E74:F74"/>
    <mergeCell ref="O66:Q66"/>
    <mergeCell ref="O67:Q67"/>
    <mergeCell ref="O68:Q68"/>
    <mergeCell ref="O69:Q69"/>
    <mergeCell ref="O70:Q70"/>
    <mergeCell ref="O72:Q72"/>
    <mergeCell ref="O71:Q71"/>
    <mergeCell ref="M66:N66"/>
    <mergeCell ref="M67:N67"/>
    <mergeCell ref="M68:N68"/>
    <mergeCell ref="M69:N69"/>
    <mergeCell ref="M70:N70"/>
    <mergeCell ref="M71:N71"/>
    <mergeCell ref="K66:L66"/>
    <mergeCell ref="K67:L67"/>
    <mergeCell ref="K68:L68"/>
    <mergeCell ref="K69:L69"/>
    <mergeCell ref="B75:C75"/>
    <mergeCell ref="E75:F75"/>
    <mergeCell ref="G75:J75"/>
    <mergeCell ref="K75:L75"/>
    <mergeCell ref="M75:N75"/>
    <mergeCell ref="O75:Q75"/>
    <mergeCell ref="O73:Q73"/>
    <mergeCell ref="O74:Q74"/>
    <mergeCell ref="E76:J76"/>
  </mergeCells>
  <phoneticPr fontId="18" type="noConversion"/>
  <conditionalFormatting sqref="B100:B101">
    <cfRule type="expression" dxfId="2" priority="1" stopIfTrue="1">
      <formula>$E100="t"</formula>
    </cfRule>
  </conditionalFormatting>
  <conditionalFormatting sqref="B86:D99 D102:D103">
    <cfRule type="expression" dxfId="1" priority="2" stopIfTrue="1">
      <formula>$E86="t"</formula>
    </cfRule>
  </conditionalFormatting>
  <conditionalFormatting sqref="D73:D75">
    <cfRule type="expression" dxfId="0" priority="3" stopIfTrue="1">
      <formula>D73=0</formula>
    </cfRule>
  </conditionalFormatting>
  <dataValidations xWindow="541" yWindow="300" count="25">
    <dataValidation type="custom" allowBlank="1" showInputMessage="1" showErrorMessage="1" error="excessive decimal places" sqref="E26:H45 I40 I26:I38 I42:I45" xr:uid="{00000000-0002-0000-0000-000000000000}">
      <formula1>((E26*100)=TRUNC(E26*100))</formula1>
    </dataValidation>
    <dataValidation type="whole" allowBlank="1" showInputMessage="1" showErrorMessage="1" error="INPUT MUST BE WHOLE NUMBER" sqref="Q10:Q11" xr:uid="{00000000-0002-0000-0000-000001000000}">
      <formula1>1</formula1>
      <formula2>200</formula2>
    </dataValidation>
    <dataValidation type="custom" allowBlank="1" showInputMessage="1" showErrorMessage="1" error="INVAID INPUT_x000a_please reenter" promptTitle="START TIME                      " prompt="Enter 24-hour clock_x000a_time in HHMM format._x000a_Zero fill as necessary_x000a_to maintain 4 digits." sqref="C26 C44 C42 C40 C38 C36 C34 C32 C30 C28" xr:uid="{00000000-0002-0000-0000-000002000000}">
      <formula1>OR(AND(LEN(C26)=4,ISNUMBER(VALUE(C26)),ISNUMBER(VALUE(LEFT(C26,1))),VALUE(LEFT(C26,2))&lt;24,VALUE(RIGHT(C26,2))&lt;60),AND(LEN(C26)=4,C26="2400"))</formula1>
    </dataValidation>
    <dataValidation type="custom" allowBlank="1" showInputMessage="1" showErrorMessage="1" error="INVAID INPUT_x000a_please reenter" promptTitle="STOP TIME                       " prompt="Enter 24-hour clock_x000a_time in HHMM format._x000a_Zero fill as necessary_x000a_to maintain 4 digits." sqref="C27 C45 C43 C41 C39 C37 C35 C33 C31 C29" xr:uid="{00000000-0002-0000-0000-000003000000}">
      <formula1>OR(AND(LEN(C27)=4,ISNUMBER(VALUE(C27)),ISNUMBER(VALUE(LEFT(C27,1))),VALUE(LEFT(C27,2))&lt;24,VALUE(RIGHT(C27,2))&lt;60),AND(LEN(C27)=4,C27="2400"))</formula1>
    </dataValidation>
    <dataValidation type="custom" errorStyle="warning" allowBlank="1" showInputMessage="1" showErrorMessage="1" errorTitle="WARNING" error="You appear to be entering a value into a cell that is designated for descriptive informa- tion (describing the cell below).  Be advised that the contents of the current cell is not included in the claim's dollar value." promptTitle="SPLIT CELL - TOP" prompt="Briefly describe expense entered below (e.g. phone, copies, supplies).  Explain in remarks section as necessary." sqref="P28 P44 P42 P40 P38 P36 P34 P32 P30" xr:uid="{00000000-0002-0000-0000-000004000000}">
      <formula1>NOT(ISNONTEXT(P28))</formula1>
    </dataValidation>
    <dataValidation type="custom" allowBlank="1" showInputMessage="1" showErrorMessage="1" error="excessive decimal places" promptTitle="SPLIT CELL - BOTTOM          " prompt="Enter BUSINESS EXPENSE amount described above." sqref="P29 P45 P43 P41 P39 P37 P35 P33 P31" xr:uid="{00000000-0002-0000-0000-000005000000}">
      <formula1>((P29*100)=TRUNC(P29*100))</formula1>
    </dataValidation>
    <dataValidation type="whole" allowBlank="1" showInputMessage="1" showErrorMessage="1" error="input is either not a whole number or is out of range_x000a_" sqref="N26:N45" xr:uid="{00000000-0002-0000-0000-000006000000}">
      <formula1>1</formula1>
      <formula2>3000</formula2>
    </dataValidation>
    <dataValidation errorStyle="information" allowBlank="1" showInputMessage="1" showErrorMessage="1" sqref="I55" xr:uid="{00000000-0002-0000-0000-000007000000}"/>
    <dataValidation type="list" errorStyle="warning" allowBlank="1" showInputMessage="1" showErrorMessage="1" errorTitle="WARNING" error="You are entering a payment type code which is not a valid type of transportation code._x000a_" promptTitle="How paid?" prompt="Select code for payment type for transportation. See instructions for explanation of codes." sqref="J44 J28 J30 J32 J34 J36 J38 J40 J42" xr:uid="{00000000-0002-0000-0000-000008000000}">
      <formula1>HowPaid</formula1>
    </dataValidation>
    <dataValidation type="decimal" errorStyle="warning" allowBlank="1" showInputMessage="1" showErrorMessage="1" errorTitle="Amount error" error="Please check value entered for amount." promptTitle="Transportation cost" prompt="Enter actual  cost of for transportation code you used in the top half of this cell." sqref="J27 J29 J31 J33 J35 J37 J39 J41 J43 J45" xr:uid="{00000000-0002-0000-0000-000009000000}">
      <formula1>0</formula1>
      <formula2>200</formula2>
    </dataValidation>
    <dataValidation type="list" errorStyle="warning" allowBlank="1" showInputMessage="1" showErrorMessage="1" errorTitle="WARNING" error="You are entering a code which is not normally valid for this cell." promptTitle="TYPE USED" prompt="Using code from (7)(B) of instructions, enter TYPE OF TRANSPORTATION USED." sqref="K26 K28 K30 K32 K34 K36 K38 K40 K42 K44" xr:uid="{00000000-0002-0000-0000-00000A000000}">
      <formula1>TransType</formula1>
    </dataValidation>
    <dataValidation type="list" errorStyle="warning" allowBlank="1" showInputMessage="1" showErrorMessage="1" errorTitle="WARNING" error="You are entering a code which is not normally valid for this cell." promptTitle="CARFARE, TOLLS, PARKING         " prompt="Enter code (C=carfare, T=tolls, P=parking) on the left and amount on the right." sqref="L26:L45" xr:uid="{00000000-0002-0000-0000-00000B000000}">
      <formula1>SmallTrans</formula1>
    </dataValidation>
    <dataValidation type="decimal" errorStyle="warning" allowBlank="1" showInputMessage="1" showErrorMessage="1" errorTitle="Check amount" error="Check amount. Appears to be too large." promptTitle="Amount" prompt="Enter amount for the code you entered on the left." sqref="M27:M45" xr:uid="{00000000-0002-0000-0000-00000C000000}">
      <formula1>0</formula1>
      <formula2>100</formula2>
    </dataValidation>
    <dataValidation type="date" allowBlank="1" showInputMessage="1" showErrorMessage="1" errorTitle="Enter date" error="This field requires an entry that is a valid date." promptTitle="Enter date" prompt="Please enter a valid date. Mileage rates are calculated based on the actual dates entered. If you enter text instead of a date, the mileage calculation will not work." sqref="B26:B45" xr:uid="{00000000-0002-0000-0000-00000D000000}">
      <formula1>39448</formula1>
      <formula2>50770</formula2>
    </dataValidation>
    <dataValidation type="list" errorStyle="warning" allowBlank="1" showInputMessage="1" showErrorMessage="1" errorTitle="WARNING" error="You are entering a code which is not normally valid for this cell." promptTitle="TYPE USED" prompt="Using code from (7)(B) of instructions, enter TYPE OF TRANSPORTATION USED." sqref="K27 K29 K31 K33 K35 K37 K39 K41 K43 K45" xr:uid="{00000000-0002-0000-0000-00000E000000}">
      <formula1>$H$85:$H$100</formula1>
    </dataValidation>
    <dataValidation type="list" allowBlank="1" showInputMessage="1" showErrorMessage="1" sqref="M14:Q14" xr:uid="{00000000-0002-0000-0000-000010000000}">
      <formula1>$Z$85:$Z$103</formula1>
    </dataValidation>
    <dataValidation type="list" allowBlank="1" showInputMessage="1" showErrorMessage="1" sqref="H20:N20" xr:uid="{00000000-0002-0000-0000-000011000000}">
      <formula1>$AA$86:$AA$94</formula1>
    </dataValidation>
    <dataValidation allowBlank="1" showInputMessage="1" showErrorMessage="1" promptTitle="TELEPHONE NUMBER " prompt="Enter telephone number in exactly the format:_x000a_NNN-NNN-NNNN" sqref="M16:Q16" xr:uid="{00000000-0002-0000-0000-000012000000}"/>
    <dataValidation type="list" errorStyle="warning" allowBlank="1" showInputMessage="1" showErrorMessage="1" errorTitle="WARNING" error="You are entering a payment type code which is not a valid type of transportation code._x000a_" promptTitle="HOW PAID? " prompt="Select code for payment type for transportation. See instructions for explanation of codes." sqref="J26" xr:uid="{00000000-0002-0000-0000-000013000000}">
      <formula1>HowPaid</formula1>
    </dataValidation>
    <dataValidation type="decimal" errorStyle="warning" allowBlank="1" showInputMessage="1" showErrorMessage="1" errorTitle="Check amount" error="Check amount. Appears to be too large." promptTitle="AMOUNT" prompt="Enter amount for the code you entered on the left." sqref="M26" xr:uid="{00000000-0002-0000-0000-000014000000}">
      <formula1>0</formula1>
      <formula2>100</formula2>
    </dataValidation>
    <dataValidation type="custom" errorStyle="warning" allowBlank="1" showInputMessage="1" showErrorMessage="1" errorTitle="WARNING" error="You appear to be entering a value into a cell that is designated for descriptive informa- tion (describing the cell below).  Be advised that the contents of the current cell is not included in the claim's dollar value." promptTitle="SPLIT CELL - TOP" prompt="Briefly describe expense entered below (e.g. phone, copies, supplies,registration fees, baggage fees).  Explain in remarks section (12) as necessary." sqref="P26" xr:uid="{00000000-0002-0000-0000-000015000000}">
      <formula1>NOT(ISNONTEXT(P26))</formula1>
    </dataValidation>
    <dataValidation type="custom" allowBlank="1" showInputMessage="1" showErrorMessage="1" error="excessive decimal places" promptTitle="SPLIT CELL - BOTTOM          " prompt="Enter BUSINESS EXPENSE AMOUNT described above." sqref="P27" xr:uid="{00000000-0002-0000-0000-000016000000}">
      <formula1>((P27*100)=TRUNC(P27*100))</formula1>
    </dataValidation>
    <dataValidation allowBlank="1" showInputMessage="1" showErrorMessage="1" promptTitle="NORMAL WORK HOURS" prompt="Enter work hours. Mandatory for meal reimbursements. " sqref="B55:D56" xr:uid="{00000000-0002-0000-0000-000017000000}"/>
    <dataValidation allowBlank="1" showInputMessage="1" showErrorMessage="1" promptTitle="LICENSE                         " prompt="Enter private vehicle license number. Must have current STD. 261 Form on file." sqref="E55:H56" xr:uid="{00000000-0002-0000-0000-000018000000}"/>
    <dataValidation type="list" allowBlank="1" showInputMessage="1" showErrorMessage="1" sqref="H14:L14" xr:uid="{00000000-0002-0000-0000-00000F000000}">
      <formula1>$Y$85:$Y$124</formula1>
    </dataValidation>
  </dataValidations>
  <printOptions horizontalCentered="1" verticalCentered="1"/>
  <pageMargins left="0" right="0" top="0" bottom="0" header="0" footer="0"/>
  <pageSetup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981075</xdr:colOff>
                    <xdr:row>74</xdr:row>
                    <xdr:rowOff>152400</xdr:rowOff>
                  </from>
                  <to>
                    <xdr:col>3</xdr:col>
                    <xdr:colOff>1285875</xdr:colOff>
                    <xdr:row>76</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21"/>
  <sheetViews>
    <sheetView zoomScaleNormal="100" workbookViewId="0">
      <selection activeCell="B20" sqref="B20"/>
    </sheetView>
  </sheetViews>
  <sheetFormatPr defaultColWidth="0" defaultRowHeight="12.75" zeroHeight="1" x14ac:dyDescent="0.2"/>
  <cols>
    <col min="1" max="1" width="1.7109375" style="1" customWidth="1"/>
    <col min="2" max="2" width="96.5703125" customWidth="1"/>
    <col min="3" max="3" width="1.7109375" style="1" customWidth="1"/>
    <col min="4" max="4" width="4.7109375" hidden="1"/>
    <col min="5" max="5" width="4.42578125" hidden="1"/>
    <col min="6" max="6" width="24.7109375" hidden="1"/>
    <col min="7" max="10" width="8.7109375" hidden="1"/>
    <col min="11" max="11" width="15.140625" hidden="1"/>
    <col min="12" max="12" width="1.5703125" hidden="1"/>
    <col min="13" max="20" width="9.140625" hidden="1"/>
    <col min="21" max="21" width="8.28515625" hidden="1"/>
  </cols>
  <sheetData>
    <row r="1" spans="2:21" x14ac:dyDescent="0.2">
      <c r="B1" s="72"/>
      <c r="U1" s="23">
        <v>510</v>
      </c>
    </row>
    <row r="2" spans="2:21" x14ac:dyDescent="0.2">
      <c r="B2" s="2"/>
      <c r="U2" s="23" t="s">
        <v>107</v>
      </c>
    </row>
    <row r="3" spans="2:21" x14ac:dyDescent="0.2">
      <c r="B3" s="80" t="s">
        <v>99</v>
      </c>
    </row>
    <row r="4" spans="2:21" ht="18" x14ac:dyDescent="0.25">
      <c r="B4" s="81" t="s">
        <v>78</v>
      </c>
    </row>
    <row r="5" spans="2:21" x14ac:dyDescent="0.2">
      <c r="B5" s="2"/>
    </row>
    <row r="6" spans="2:21" ht="20.25" x14ac:dyDescent="0.3">
      <c r="B6" s="71" t="s">
        <v>89</v>
      </c>
    </row>
    <row r="7" spans="2:21" x14ac:dyDescent="0.2">
      <c r="B7" s="2"/>
    </row>
    <row r="8" spans="2:21" x14ac:dyDescent="0.2">
      <c r="B8" s="80" t="s">
        <v>168</v>
      </c>
    </row>
    <row r="9" spans="2:21" x14ac:dyDescent="0.2">
      <c r="B9" s="148" t="s">
        <v>200</v>
      </c>
    </row>
    <row r="10" spans="2:21" x14ac:dyDescent="0.2">
      <c r="B10" s="148" t="s">
        <v>282</v>
      </c>
    </row>
    <row r="11" spans="2:21" x14ac:dyDescent="0.2">
      <c r="B11" s="148" t="s">
        <v>201</v>
      </c>
    </row>
    <row r="12" spans="2:21" x14ac:dyDescent="0.2">
      <c r="B12" s="2"/>
    </row>
    <row r="13" spans="2:21" x14ac:dyDescent="0.2">
      <c r="B13" s="148" t="s">
        <v>169</v>
      </c>
    </row>
    <row r="14" spans="2:21" x14ac:dyDescent="0.2">
      <c r="B14" s="2"/>
    </row>
    <row r="15" spans="2:21" x14ac:dyDescent="0.2">
      <c r="B15" s="2" t="s">
        <v>170</v>
      </c>
    </row>
    <row r="16" spans="2:21" x14ac:dyDescent="0.2">
      <c r="B16" s="2" t="s">
        <v>171</v>
      </c>
    </row>
    <row r="17" spans="2:2" x14ac:dyDescent="0.2">
      <c r="B17" s="2" t="s">
        <v>90</v>
      </c>
    </row>
    <row r="18" spans="2:2" x14ac:dyDescent="0.2">
      <c r="B18" s="2"/>
    </row>
    <row r="19" spans="2:2" x14ac:dyDescent="0.2">
      <c r="B19" s="2" t="s">
        <v>172</v>
      </c>
    </row>
    <row r="20" spans="2:2" x14ac:dyDescent="0.2">
      <c r="B20" s="148" t="s">
        <v>293</v>
      </c>
    </row>
    <row r="21" spans="2:2" x14ac:dyDescent="0.2">
      <c r="B21" s="2"/>
    </row>
    <row r="22" spans="2:2" x14ac:dyDescent="0.2">
      <c r="B22" s="148" t="s">
        <v>202</v>
      </c>
    </row>
    <row r="23" spans="2:2" x14ac:dyDescent="0.2">
      <c r="B23" s="148" t="s">
        <v>203</v>
      </c>
    </row>
    <row r="24" spans="2:2" x14ac:dyDescent="0.2">
      <c r="B24" s="83" t="s">
        <v>173</v>
      </c>
    </row>
    <row r="25" spans="2:2" x14ac:dyDescent="0.2">
      <c r="B25" s="2"/>
    </row>
    <row r="26" spans="2:2" x14ac:dyDescent="0.2">
      <c r="B26" s="148" t="s">
        <v>284</v>
      </c>
    </row>
    <row r="27" spans="2:2" x14ac:dyDescent="0.2">
      <c r="B27" s="148" t="s">
        <v>285</v>
      </c>
    </row>
    <row r="28" spans="2:2" x14ac:dyDescent="0.2">
      <c r="B28" s="148" t="s">
        <v>286</v>
      </c>
    </row>
    <row r="29" spans="2:2" x14ac:dyDescent="0.2">
      <c r="B29" s="2" t="s">
        <v>287</v>
      </c>
    </row>
    <row r="30" spans="2:2" x14ac:dyDescent="0.2">
      <c r="B30" s="2" t="s">
        <v>288</v>
      </c>
    </row>
    <row r="31" spans="2:2" x14ac:dyDescent="0.2">
      <c r="B31" s="2" t="s">
        <v>289</v>
      </c>
    </row>
    <row r="32" spans="2:2" x14ac:dyDescent="0.2">
      <c r="B32" s="2"/>
    </row>
    <row r="33" spans="2:2" x14ac:dyDescent="0.2">
      <c r="B33" s="148" t="s">
        <v>283</v>
      </c>
    </row>
    <row r="34" spans="2:2" x14ac:dyDescent="0.2">
      <c r="B34" s="2" t="s">
        <v>82</v>
      </c>
    </row>
    <row r="35" spans="2:2" x14ac:dyDescent="0.2">
      <c r="B35" s="2"/>
    </row>
    <row r="36" spans="2:2" x14ac:dyDescent="0.2">
      <c r="B36" s="82" t="s">
        <v>81</v>
      </c>
    </row>
    <row r="37" spans="2:2" x14ac:dyDescent="0.2">
      <c r="B37" s="82" t="s">
        <v>174</v>
      </c>
    </row>
    <row r="38" spans="2:2" x14ac:dyDescent="0.2">
      <c r="B38" s="82" t="s">
        <v>175</v>
      </c>
    </row>
    <row r="39" spans="2:2" x14ac:dyDescent="0.2">
      <c r="B39" s="2" t="s">
        <v>91</v>
      </c>
    </row>
    <row r="40" spans="2:2" x14ac:dyDescent="0.2">
      <c r="B40" s="82" t="s">
        <v>176</v>
      </c>
    </row>
    <row r="41" spans="2:2" x14ac:dyDescent="0.2">
      <c r="B41" s="82" t="s">
        <v>177</v>
      </c>
    </row>
    <row r="42" spans="2:2" x14ac:dyDescent="0.2">
      <c r="B42" s="2" t="s">
        <v>92</v>
      </c>
    </row>
    <row r="43" spans="2:2" x14ac:dyDescent="0.2">
      <c r="B43" s="82" t="s">
        <v>194</v>
      </c>
    </row>
    <row r="44" spans="2:2" x14ac:dyDescent="0.2">
      <c r="B44" s="147" t="s">
        <v>195</v>
      </c>
    </row>
    <row r="45" spans="2:2" x14ac:dyDescent="0.2">
      <c r="B45" s="147" t="s">
        <v>218</v>
      </c>
    </row>
    <row r="46" spans="2:2" x14ac:dyDescent="0.2">
      <c r="B46" s="146"/>
    </row>
    <row r="47" spans="2:2" x14ac:dyDescent="0.2">
      <c r="B47" s="151" t="s">
        <v>193</v>
      </c>
    </row>
    <row r="48" spans="2:2" x14ac:dyDescent="0.2">
      <c r="B48" s="151" t="s">
        <v>178</v>
      </c>
    </row>
    <row r="49" spans="2:2" x14ac:dyDescent="0.2">
      <c r="B49" s="2"/>
    </row>
    <row r="50" spans="2:2" x14ac:dyDescent="0.2">
      <c r="B50" s="148" t="s">
        <v>204</v>
      </c>
    </row>
    <row r="51" spans="2:2" x14ac:dyDescent="0.2">
      <c r="B51" s="150" t="s">
        <v>290</v>
      </c>
    </row>
    <row r="52" spans="2:2" x14ac:dyDescent="0.2">
      <c r="B52" s="148" t="s">
        <v>207</v>
      </c>
    </row>
    <row r="53" spans="2:2" x14ac:dyDescent="0.2">
      <c r="B53" s="148" t="s">
        <v>205</v>
      </c>
    </row>
    <row r="54" spans="2:2" x14ac:dyDescent="0.2">
      <c r="B54" s="150" t="s">
        <v>206</v>
      </c>
    </row>
    <row r="55" spans="2:2" x14ac:dyDescent="0.2">
      <c r="B55" s="148"/>
    </row>
    <row r="56" spans="2:2" x14ac:dyDescent="0.2">
      <c r="B56" s="2"/>
    </row>
    <row r="57" spans="2:2" x14ac:dyDescent="0.2">
      <c r="B57" s="148" t="s">
        <v>291</v>
      </c>
    </row>
    <row r="58" spans="2:2" x14ac:dyDescent="0.2">
      <c r="B58" s="2" t="s">
        <v>292</v>
      </c>
    </row>
    <row r="59" spans="2:2" x14ac:dyDescent="0.2">
      <c r="B59" s="2"/>
    </row>
    <row r="60" spans="2:2" x14ac:dyDescent="0.2">
      <c r="B60" s="82" t="s">
        <v>80</v>
      </c>
    </row>
    <row r="61" spans="2:2" x14ac:dyDescent="0.2">
      <c r="B61" s="2"/>
    </row>
    <row r="62" spans="2:2" x14ac:dyDescent="0.2">
      <c r="B62" s="82" t="s">
        <v>196</v>
      </c>
    </row>
    <row r="63" spans="2:2" x14ac:dyDescent="0.2">
      <c r="B63" s="2"/>
    </row>
    <row r="64" spans="2:2" x14ac:dyDescent="0.2">
      <c r="B64" s="82" t="s">
        <v>179</v>
      </c>
    </row>
    <row r="65" spans="2:2" x14ac:dyDescent="0.2">
      <c r="B65" s="149" t="s">
        <v>208</v>
      </c>
    </row>
    <row r="66" spans="2:2" x14ac:dyDescent="0.2">
      <c r="B66" s="151" t="s">
        <v>197</v>
      </c>
    </row>
    <row r="67" spans="2:2" x14ac:dyDescent="0.2">
      <c r="B67" s="84"/>
    </row>
    <row r="68" spans="2:2" x14ac:dyDescent="0.2">
      <c r="B68" s="82" t="s">
        <v>180</v>
      </c>
    </row>
    <row r="69" spans="2:2" x14ac:dyDescent="0.2">
      <c r="B69" s="82" t="s">
        <v>198</v>
      </c>
    </row>
    <row r="70" spans="2:2" x14ac:dyDescent="0.2">
      <c r="B70" s="2"/>
    </row>
    <row r="71" spans="2:2" x14ac:dyDescent="0.2">
      <c r="B71" s="82" t="s">
        <v>181</v>
      </c>
    </row>
    <row r="72" spans="2:2" x14ac:dyDescent="0.2">
      <c r="B72" s="2" t="s">
        <v>98</v>
      </c>
    </row>
    <row r="73" spans="2:2" x14ac:dyDescent="0.2">
      <c r="B73" s="2"/>
    </row>
    <row r="74" spans="2:2" x14ac:dyDescent="0.2">
      <c r="B74" s="82" t="s">
        <v>199</v>
      </c>
    </row>
    <row r="75" spans="2:2" x14ac:dyDescent="0.2">
      <c r="B75" s="151" t="s">
        <v>209</v>
      </c>
    </row>
    <row r="76" spans="2:2" x14ac:dyDescent="0.2">
      <c r="B76" s="151" t="s">
        <v>219</v>
      </c>
    </row>
    <row r="77" spans="2:2" ht="15" x14ac:dyDescent="0.25">
      <c r="B77" s="152"/>
    </row>
    <row r="78" spans="2:2" x14ac:dyDescent="0.2">
      <c r="B78" s="82" t="s">
        <v>182</v>
      </c>
    </row>
    <row r="79" spans="2:2" x14ac:dyDescent="0.2">
      <c r="B79" s="145" t="s">
        <v>183</v>
      </c>
    </row>
    <row r="80" spans="2:2" x14ac:dyDescent="0.2">
      <c r="B80" s="85"/>
    </row>
    <row r="81" spans="2:2" x14ac:dyDescent="0.2">
      <c r="B81" s="82" t="s">
        <v>184</v>
      </c>
    </row>
    <row r="82" spans="2:2" x14ac:dyDescent="0.2">
      <c r="B82" s="2"/>
    </row>
    <row r="83" spans="2:2" x14ac:dyDescent="0.2">
      <c r="B83" s="148" t="s">
        <v>210</v>
      </c>
    </row>
    <row r="84" spans="2:2" x14ac:dyDescent="0.2">
      <c r="B84" s="148" t="s">
        <v>211</v>
      </c>
    </row>
    <row r="85" spans="2:2" x14ac:dyDescent="0.2">
      <c r="B85" s="148" t="s">
        <v>212</v>
      </c>
    </row>
    <row r="86" spans="2:2" x14ac:dyDescent="0.2">
      <c r="B86" s="148" t="s">
        <v>213</v>
      </c>
    </row>
    <row r="87" spans="2:2" x14ac:dyDescent="0.2">
      <c r="B87" s="148" t="s">
        <v>214</v>
      </c>
    </row>
    <row r="88" spans="2:2" x14ac:dyDescent="0.2">
      <c r="B88" s="148" t="s">
        <v>215</v>
      </c>
    </row>
    <row r="89" spans="2:2" x14ac:dyDescent="0.2">
      <c r="B89" s="150" t="s">
        <v>216</v>
      </c>
    </row>
    <row r="90" spans="2:2" x14ac:dyDescent="0.2">
      <c r="B90" s="153" t="s">
        <v>217</v>
      </c>
    </row>
    <row r="91" spans="2:2" x14ac:dyDescent="0.2">
      <c r="B91" s="2"/>
    </row>
    <row r="92" spans="2:2" x14ac:dyDescent="0.2">
      <c r="B92" s="1"/>
    </row>
    <row r="93" spans="2:2" ht="20.25" x14ac:dyDescent="0.3">
      <c r="B93" s="71"/>
    </row>
    <row r="94" spans="2:2" hidden="1" x14ac:dyDescent="0.2">
      <c r="B94" s="10"/>
    </row>
    <row r="95" spans="2:2" hidden="1" x14ac:dyDescent="0.2">
      <c r="B95" s="2"/>
    </row>
    <row r="96" spans="2:2" hidden="1" x14ac:dyDescent="0.2">
      <c r="B96" s="2"/>
    </row>
    <row r="97" spans="2:2" hidden="1" x14ac:dyDescent="0.2">
      <c r="B97" s="2"/>
    </row>
    <row r="98" spans="2:2" hidden="1" x14ac:dyDescent="0.2">
      <c r="B98" s="2"/>
    </row>
    <row r="99" spans="2:2" hidden="1" x14ac:dyDescent="0.2">
      <c r="B99" s="2"/>
    </row>
    <row r="100" spans="2:2" hidden="1" x14ac:dyDescent="0.2">
      <c r="B100" s="2"/>
    </row>
    <row r="101" spans="2:2" hidden="1" x14ac:dyDescent="0.2">
      <c r="B101" s="2"/>
    </row>
    <row r="102" spans="2:2" hidden="1" x14ac:dyDescent="0.2">
      <c r="B102" s="2"/>
    </row>
    <row r="103" spans="2:2" hidden="1" x14ac:dyDescent="0.2">
      <c r="B103" s="2"/>
    </row>
    <row r="104" spans="2:2" hidden="1" x14ac:dyDescent="0.2">
      <c r="B104" s="2"/>
    </row>
    <row r="105" spans="2:2" hidden="1" x14ac:dyDescent="0.2">
      <c r="B105" s="2"/>
    </row>
    <row r="106" spans="2:2" hidden="1" x14ac:dyDescent="0.2">
      <c r="B106" s="2"/>
    </row>
    <row r="107" spans="2:2" hidden="1" x14ac:dyDescent="0.2">
      <c r="B107" s="2"/>
    </row>
    <row r="108" spans="2:2" hidden="1" x14ac:dyDescent="0.2">
      <c r="B108" s="2"/>
    </row>
    <row r="109" spans="2:2" hidden="1" x14ac:dyDescent="0.2">
      <c r="B109" s="2"/>
    </row>
    <row r="110" spans="2:2" hidden="1" x14ac:dyDescent="0.2">
      <c r="B110" s="2"/>
    </row>
    <row r="111" spans="2:2" hidden="1" x14ac:dyDescent="0.2">
      <c r="B111" s="2"/>
    </row>
    <row r="112" spans="2:2" hidden="1" x14ac:dyDescent="0.2">
      <c r="B112" s="2"/>
    </row>
    <row r="113" spans="2:2" hidden="1" x14ac:dyDescent="0.2">
      <c r="B113" s="2"/>
    </row>
    <row r="114" spans="2:2" hidden="1" x14ac:dyDescent="0.2">
      <c r="B114" s="2"/>
    </row>
    <row r="115" spans="2:2" hidden="1" x14ac:dyDescent="0.2">
      <c r="B115" s="2"/>
    </row>
    <row r="116" spans="2:2" hidden="1" x14ac:dyDescent="0.2">
      <c r="B116" s="2"/>
    </row>
    <row r="117" spans="2:2" hidden="1" x14ac:dyDescent="0.2">
      <c r="B117" s="2"/>
    </row>
    <row r="118" spans="2:2" hidden="1" x14ac:dyDescent="0.2">
      <c r="B118" s="1"/>
    </row>
    <row r="120" spans="2:2" x14ac:dyDescent="0.2"/>
    <row r="121" spans="2:2" x14ac:dyDescent="0.2"/>
  </sheetData>
  <sheetProtection algorithmName="SHA-512" hashValue="DoUmc0WLhyICPuvqI3r/2kLGQQJ5Yf3Logqq0INLKG+2yuOo8+C3iHmkqFdszjS9PGYokDaH8zD+jECfv7hMwQ==" saltValue="Bbe8xZOQL8mFgzzOTL2Xug==" spinCount="100000" sheet="1" objects="1" scenarios="1"/>
  <phoneticPr fontId="18" type="noConversion"/>
  <pageMargins left="0.5" right="0.5" top="0.5" bottom="0.8"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28"/>
  <sheetViews>
    <sheetView showGridLines="0" zoomScale="75" zoomScaleNormal="100" workbookViewId="0">
      <selection activeCell="C19" sqref="C19:K19"/>
    </sheetView>
  </sheetViews>
  <sheetFormatPr defaultColWidth="0" defaultRowHeight="12.75" zeroHeight="1" x14ac:dyDescent="0.2"/>
  <cols>
    <col min="1" max="1" width="2.42578125" style="1" customWidth="1"/>
    <col min="2" max="2" width="4.85546875" customWidth="1"/>
    <col min="3" max="4" width="11" customWidth="1"/>
    <col min="5" max="5" width="9.140625" customWidth="1"/>
    <col min="6" max="6" width="11.28515625" customWidth="1"/>
    <col min="7" max="7" width="13.85546875" customWidth="1"/>
    <col min="8" max="8" width="12.28515625" customWidth="1"/>
    <col min="9" max="9" width="16.42578125" customWidth="1"/>
    <col min="10" max="10" width="31.42578125" customWidth="1"/>
    <col min="11" max="11" width="22" customWidth="1"/>
    <col min="12" max="12" width="2.28515625" style="1" customWidth="1"/>
    <col min="13" max="16384" width="9.140625" hidden="1"/>
  </cols>
  <sheetData>
    <row r="1" spans="2:11" x14ac:dyDescent="0.2">
      <c r="B1" s="1"/>
      <c r="C1" s="1"/>
      <c r="D1" s="1"/>
      <c r="E1" s="1"/>
      <c r="F1" s="1"/>
      <c r="G1" s="1"/>
      <c r="H1" s="1"/>
      <c r="I1" s="1"/>
      <c r="J1" s="1"/>
      <c r="K1" s="1"/>
    </row>
    <row r="2" spans="2:11" x14ac:dyDescent="0.2">
      <c r="B2" s="374" t="s">
        <v>79</v>
      </c>
      <c r="C2" s="375"/>
      <c r="D2" s="375"/>
      <c r="E2" s="375"/>
      <c r="F2" s="375"/>
      <c r="G2" s="2"/>
      <c r="H2" s="2"/>
      <c r="I2" s="2"/>
      <c r="J2" s="376"/>
      <c r="K2" s="376"/>
    </row>
    <row r="3" spans="2:11" x14ac:dyDescent="0.2">
      <c r="B3" s="377" t="s">
        <v>0</v>
      </c>
      <c r="C3" s="377"/>
      <c r="D3" s="377"/>
      <c r="E3" s="377"/>
      <c r="F3" s="377"/>
      <c r="G3" s="2"/>
      <c r="H3" s="2"/>
      <c r="I3" s="2"/>
      <c r="J3" s="2"/>
      <c r="K3" s="2"/>
    </row>
    <row r="4" spans="2:11" x14ac:dyDescent="0.2">
      <c r="B4" s="377"/>
      <c r="C4" s="377"/>
      <c r="D4" s="377"/>
      <c r="E4" s="377"/>
      <c r="F4" s="377"/>
      <c r="G4" s="2"/>
      <c r="H4" s="2"/>
      <c r="I4" s="2"/>
      <c r="J4" s="2"/>
      <c r="K4" s="2"/>
    </row>
    <row r="5" spans="2:11" x14ac:dyDescent="0.2">
      <c r="B5" s="378" t="s">
        <v>84</v>
      </c>
      <c r="C5" s="379"/>
      <c r="D5" s="379"/>
      <c r="E5" s="379"/>
      <c r="F5" s="379"/>
      <c r="G5" s="2"/>
      <c r="H5" s="2"/>
      <c r="I5" s="2"/>
      <c r="J5" s="2"/>
      <c r="K5" s="2"/>
    </row>
    <row r="6" spans="2:11" x14ac:dyDescent="0.2">
      <c r="B6" s="370"/>
      <c r="C6" s="371"/>
      <c r="D6" s="371"/>
      <c r="E6" s="371"/>
      <c r="F6" s="371"/>
      <c r="G6" s="371"/>
      <c r="H6" s="371"/>
      <c r="I6" s="371"/>
      <c r="J6" s="371"/>
      <c r="K6" s="371"/>
    </row>
    <row r="7" spans="2:11" x14ac:dyDescent="0.2">
      <c r="B7" s="370"/>
      <c r="C7" s="371"/>
      <c r="D7" s="371"/>
      <c r="E7" s="371"/>
      <c r="F7" s="371"/>
      <c r="G7" s="371"/>
      <c r="H7" s="371"/>
      <c r="I7" s="371"/>
      <c r="J7" s="371"/>
      <c r="K7" s="371"/>
    </row>
    <row r="8" spans="2:11" x14ac:dyDescent="0.2">
      <c r="B8" s="370"/>
      <c r="C8" s="371"/>
      <c r="D8" s="371"/>
      <c r="E8" s="371"/>
      <c r="F8" s="371"/>
      <c r="G8" s="371"/>
      <c r="H8" s="371"/>
      <c r="I8" s="371"/>
      <c r="J8" s="371"/>
      <c r="K8" s="371"/>
    </row>
    <row r="9" spans="2:11" ht="26.25" x14ac:dyDescent="0.4">
      <c r="B9" s="381" t="s">
        <v>93</v>
      </c>
      <c r="C9" s="382"/>
      <c r="D9" s="382"/>
      <c r="E9" s="382"/>
      <c r="F9" s="382"/>
      <c r="G9" s="382"/>
      <c r="H9" s="382"/>
      <c r="I9" s="382"/>
      <c r="J9" s="382"/>
    </row>
    <row r="10" spans="2:11" x14ac:dyDescent="0.2">
      <c r="B10" s="380"/>
      <c r="C10" s="380"/>
      <c r="D10" s="380"/>
      <c r="E10" s="380"/>
      <c r="F10" s="380"/>
      <c r="G10" s="380"/>
      <c r="H10" s="380"/>
      <c r="I10" s="380"/>
      <c r="J10" s="380"/>
      <c r="K10" s="380"/>
    </row>
    <row r="11" spans="2:11" x14ac:dyDescent="0.2">
      <c r="B11" s="73"/>
      <c r="C11" s="73"/>
      <c r="D11" s="73"/>
      <c r="E11" s="73"/>
      <c r="F11" s="73"/>
      <c r="G11" s="73"/>
      <c r="H11" s="73"/>
      <c r="I11" s="73"/>
      <c r="J11" s="73"/>
      <c r="K11" s="73"/>
    </row>
    <row r="12" spans="2:11" ht="27" customHeight="1" x14ac:dyDescent="0.2">
      <c r="B12" s="11">
        <v>1</v>
      </c>
      <c r="C12" s="369" t="s">
        <v>77</v>
      </c>
      <c r="D12" s="369"/>
      <c r="E12" s="369"/>
      <c r="F12" s="369"/>
      <c r="G12" s="369"/>
      <c r="H12" s="369"/>
      <c r="I12" s="369"/>
      <c r="J12" s="369"/>
      <c r="K12" s="369"/>
    </row>
    <row r="13" spans="2:11" ht="15" x14ac:dyDescent="0.2">
      <c r="B13" s="11">
        <v>2</v>
      </c>
      <c r="C13" s="369" t="s">
        <v>85</v>
      </c>
      <c r="D13" s="369"/>
      <c r="E13" s="369"/>
      <c r="F13" s="369"/>
      <c r="G13" s="369"/>
      <c r="H13" s="369"/>
      <c r="I13" s="369"/>
      <c r="J13" s="369"/>
      <c r="K13" s="369"/>
    </row>
    <row r="14" spans="2:11" ht="35.25" customHeight="1" x14ac:dyDescent="0.2">
      <c r="B14" s="11"/>
      <c r="C14" s="369" t="s">
        <v>86</v>
      </c>
      <c r="D14" s="369"/>
      <c r="E14" s="369"/>
      <c r="F14" s="369"/>
      <c r="G14" s="369"/>
      <c r="H14" s="369"/>
      <c r="I14" s="369"/>
      <c r="J14" s="369"/>
      <c r="K14" s="369"/>
    </row>
    <row r="15" spans="2:11" ht="15" x14ac:dyDescent="0.2">
      <c r="B15" s="11">
        <v>3</v>
      </c>
      <c r="C15" s="369" t="s">
        <v>87</v>
      </c>
      <c r="D15" s="369"/>
      <c r="E15" s="369"/>
      <c r="F15" s="369"/>
      <c r="G15" s="369"/>
      <c r="H15" s="369"/>
      <c r="I15" s="369"/>
      <c r="J15" s="369"/>
      <c r="K15" s="369"/>
    </row>
    <row r="16" spans="2:11" ht="37.5" customHeight="1" x14ac:dyDescent="0.2">
      <c r="B16" s="11"/>
      <c r="C16" s="369" t="s">
        <v>88</v>
      </c>
      <c r="D16" s="369"/>
      <c r="E16" s="369"/>
      <c r="F16" s="369"/>
      <c r="G16" s="369"/>
      <c r="H16" s="369"/>
      <c r="I16" s="369"/>
      <c r="J16" s="369"/>
      <c r="K16" s="369"/>
    </row>
    <row r="17" spans="2:11" ht="54.75" customHeight="1" x14ac:dyDescent="0.2">
      <c r="B17" s="11">
        <v>4</v>
      </c>
      <c r="C17" s="369" t="s">
        <v>185</v>
      </c>
      <c r="D17" s="369"/>
      <c r="E17" s="369"/>
      <c r="F17" s="369"/>
      <c r="G17" s="369"/>
      <c r="H17" s="369"/>
      <c r="I17" s="369"/>
      <c r="J17" s="369"/>
      <c r="K17" s="369"/>
    </row>
    <row r="18" spans="2:11" ht="39" customHeight="1" x14ac:dyDescent="0.2">
      <c r="B18" s="11">
        <v>5</v>
      </c>
      <c r="C18" s="369" t="s">
        <v>69</v>
      </c>
      <c r="D18" s="369"/>
      <c r="E18" s="369"/>
      <c r="F18" s="369"/>
      <c r="G18" s="369"/>
      <c r="H18" s="369"/>
      <c r="I18" s="369"/>
      <c r="J18" s="369"/>
      <c r="K18" s="369"/>
    </row>
    <row r="19" spans="2:11" ht="37.5" customHeight="1" x14ac:dyDescent="0.2">
      <c r="B19" s="11">
        <v>6</v>
      </c>
      <c r="C19" s="369" t="s">
        <v>70</v>
      </c>
      <c r="D19" s="369"/>
      <c r="E19" s="369"/>
      <c r="F19" s="369"/>
      <c r="G19" s="369"/>
      <c r="H19" s="369"/>
      <c r="I19" s="369"/>
      <c r="J19" s="369"/>
      <c r="K19" s="369"/>
    </row>
    <row r="20" spans="2:11" ht="36" customHeight="1" x14ac:dyDescent="0.2">
      <c r="B20" s="11">
        <v>7</v>
      </c>
      <c r="C20" s="369" t="s">
        <v>71</v>
      </c>
      <c r="D20" s="369"/>
      <c r="E20" s="369"/>
      <c r="F20" s="369"/>
      <c r="G20" s="369"/>
      <c r="H20" s="369"/>
      <c r="I20" s="369"/>
      <c r="J20" s="369"/>
      <c r="K20" s="369"/>
    </row>
    <row r="21" spans="2:11" ht="37.5" customHeight="1" x14ac:dyDescent="0.2">
      <c r="B21" s="11">
        <v>8</v>
      </c>
      <c r="C21" s="369" t="s">
        <v>72</v>
      </c>
      <c r="D21" s="369"/>
      <c r="E21" s="369"/>
      <c r="F21" s="369"/>
      <c r="G21" s="369"/>
      <c r="H21" s="369"/>
      <c r="I21" s="369"/>
      <c r="J21" s="369"/>
      <c r="K21" s="369"/>
    </row>
    <row r="22" spans="2:11" ht="37.5" customHeight="1" x14ac:dyDescent="0.2">
      <c r="B22" s="11">
        <v>9</v>
      </c>
      <c r="C22" s="369" t="s">
        <v>73</v>
      </c>
      <c r="D22" s="369"/>
      <c r="E22" s="369"/>
      <c r="F22" s="369"/>
      <c r="G22" s="369"/>
      <c r="H22" s="369"/>
      <c r="I22" s="369"/>
      <c r="J22" s="369"/>
      <c r="K22" s="369"/>
    </row>
    <row r="23" spans="2:11" ht="37.5" customHeight="1" x14ac:dyDescent="0.2">
      <c r="B23" s="11">
        <v>10</v>
      </c>
      <c r="C23" s="369" t="s">
        <v>74</v>
      </c>
      <c r="D23" s="369"/>
      <c r="E23" s="369"/>
      <c r="F23" s="369"/>
      <c r="G23" s="369"/>
      <c r="H23" s="369"/>
      <c r="I23" s="369"/>
      <c r="J23" s="369"/>
      <c r="K23" s="369"/>
    </row>
    <row r="24" spans="2:11" ht="37.5" customHeight="1" x14ac:dyDescent="0.2">
      <c r="B24" s="11">
        <v>11</v>
      </c>
      <c r="C24" s="369" t="s">
        <v>75</v>
      </c>
      <c r="D24" s="369"/>
      <c r="E24" s="369"/>
      <c r="F24" s="369"/>
      <c r="G24" s="369"/>
      <c r="H24" s="369"/>
      <c r="I24" s="369"/>
      <c r="J24" s="369"/>
      <c r="K24" s="369"/>
    </row>
    <row r="25" spans="2:11" ht="31.5" customHeight="1" x14ac:dyDescent="0.2">
      <c r="B25" s="11">
        <v>12</v>
      </c>
      <c r="C25" s="369" t="s">
        <v>76</v>
      </c>
      <c r="D25" s="369"/>
      <c r="E25" s="369"/>
      <c r="F25" s="369"/>
      <c r="G25" s="369"/>
      <c r="H25" s="369"/>
      <c r="I25" s="369"/>
      <c r="J25" s="369"/>
      <c r="K25" s="369"/>
    </row>
    <row r="26" spans="2:11" ht="27.75" customHeight="1" x14ac:dyDescent="0.2">
      <c r="B26" s="73"/>
      <c r="C26" s="73"/>
      <c r="D26" s="73"/>
      <c r="E26" s="73"/>
      <c r="F26" s="73"/>
      <c r="G26" s="73"/>
      <c r="H26" s="73"/>
      <c r="I26" s="73"/>
      <c r="J26" s="73"/>
      <c r="K26" s="73"/>
    </row>
    <row r="27" spans="2:11" ht="31.5" customHeight="1" x14ac:dyDescent="0.2">
      <c r="B27" s="372"/>
      <c r="C27" s="373"/>
      <c r="D27" s="373"/>
      <c r="E27" s="373"/>
      <c r="F27" s="373"/>
      <c r="G27" s="373"/>
      <c r="H27" s="373"/>
      <c r="I27" s="373"/>
      <c r="J27" s="373"/>
      <c r="K27" s="373"/>
    </row>
    <row r="28" spans="2:11" ht="24" hidden="1" customHeight="1" x14ac:dyDescent="0.2"/>
  </sheetData>
  <sheetProtection password="F204" sheet="1" objects="1" scenarios="1"/>
  <mergeCells count="24">
    <mergeCell ref="B7:K7"/>
    <mergeCell ref="B27:K27"/>
    <mergeCell ref="B2:F2"/>
    <mergeCell ref="J2:K2"/>
    <mergeCell ref="B3:F4"/>
    <mergeCell ref="B5:F5"/>
    <mergeCell ref="B6:K6"/>
    <mergeCell ref="B8:K8"/>
    <mergeCell ref="B10:K10"/>
    <mergeCell ref="C12:K12"/>
    <mergeCell ref="C13:K13"/>
    <mergeCell ref="C14:K14"/>
    <mergeCell ref="B9:J9"/>
    <mergeCell ref="C24:K24"/>
    <mergeCell ref="C25:K25"/>
    <mergeCell ref="C20:K20"/>
    <mergeCell ref="C21:K21"/>
    <mergeCell ref="C22:K22"/>
    <mergeCell ref="C23:K23"/>
    <mergeCell ref="C15:K15"/>
    <mergeCell ref="C16:K16"/>
    <mergeCell ref="C17:K17"/>
    <mergeCell ref="C18:K18"/>
    <mergeCell ref="C19:K19"/>
  </mergeCells>
  <phoneticPr fontId="18" type="noConversion"/>
  <pageMargins left="0.69" right="0.75" top="1" bottom="0.51" header="0.5" footer="0.5"/>
  <pageSetup scale="7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0 xmlns="85dc8d11-1d47-443a-b00f-bee13e874f42">Complete the Travel Expense Claim Form electronically when claiming reimbursement for travel on court business.  Refer to the Travel Chart for travel between court locations; for all other travel, provide supporting documentation with your request.</Description0>
    <Tags xmlns="85dc8d11-1d47-443a-b00f-bee13e874f42">
      <Value>2</Value>
    </Tags>
    <Arrangement xmlns="85dc8d11-1d47-443a-b00f-bee13e874f42" xsi:nil="true"/>
    <Subtitle xmlns="85dc8d11-1d47-443a-b00f-bee13e874f42">Effective January 1, 2026</Subtitle>
    <Order0 xmlns="85dc8d11-1d47-443a-b00f-bee13e874f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8FF9207A9FF74086AD9D5CA30B12EF" ma:contentTypeVersion="15" ma:contentTypeDescription="Create a new document." ma:contentTypeScope="" ma:versionID="61140863884900fa71fcc86f110a0d4c">
  <xsd:schema xmlns:xsd="http://www.w3.org/2001/XMLSchema" xmlns:xs="http://www.w3.org/2001/XMLSchema" xmlns:p="http://schemas.microsoft.com/office/2006/metadata/properties" xmlns:ns2="85dc8d11-1d47-443a-b00f-bee13e874f42" xmlns:ns3="0e07991a-aad7-47a6-bc2d-b4a10ba769a3" targetNamespace="http://schemas.microsoft.com/office/2006/metadata/properties" ma:root="true" ma:fieldsID="8cad7263c0618596a9331ac566bf6431" ns2:_="" ns3:_="">
    <xsd:import namespace="85dc8d11-1d47-443a-b00f-bee13e874f42"/>
    <xsd:import namespace="0e07991a-aad7-47a6-bc2d-b4a10ba769a3"/>
    <xsd:element name="properties">
      <xsd:complexType>
        <xsd:sequence>
          <xsd:element name="documentManagement">
            <xsd:complexType>
              <xsd:all>
                <xsd:element ref="ns2:Tags" minOccurs="0"/>
                <xsd:element ref="ns2:MediaServiceMetadata" minOccurs="0"/>
                <xsd:element ref="ns2:MediaServiceFastMetadata" minOccurs="0"/>
                <xsd:element ref="ns2:Description0" minOccurs="0"/>
                <xsd:element ref="ns3:SharedWithUsers" minOccurs="0"/>
                <xsd:element ref="ns3:SharedWithDetails" minOccurs="0"/>
                <xsd:element ref="ns2:Arrangement" minOccurs="0"/>
                <xsd:element ref="ns2:Subtitle" minOccurs="0"/>
                <xsd:element ref="ns2:MediaServiceAutoKeyPoints" minOccurs="0"/>
                <xsd:element ref="ns2:MediaServiceKeyPoints" minOccurs="0"/>
                <xsd:element ref="ns2:MediaServiceObjectDetectorVersions" minOccurs="0"/>
                <xsd:element ref="ns2:MediaServiceSearchProperties" minOccurs="0"/>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dc8d11-1d47-443a-b00f-bee13e874f42" elementFormDefault="qualified">
    <xsd:import namespace="http://schemas.microsoft.com/office/2006/documentManagement/types"/>
    <xsd:import namespace="http://schemas.microsoft.com/office/infopath/2007/PartnerControls"/>
    <xsd:element name="Tags" ma:index="8" nillable="true" ma:displayName="Tags" ma:list="{adc52687-519a-443e-8bbd-99ad4b9fa2a0}" ma:internalName="Tags" ma:showField="LinkTitleNoMenu">
      <xsd:complexType>
        <xsd:complexContent>
          <xsd:extension base="dms:MultiChoiceLookup">
            <xsd:sequence>
              <xsd:element name="Value" type="dms:Lookup" maxOccurs="unbounded" minOccurs="0" nillable="true"/>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Description0" ma:index="11" nillable="true" ma:displayName="Description" ma:format="Dropdown" ma:internalName="Description0">
      <xsd:simpleType>
        <xsd:restriction base="dms:Note"/>
      </xsd:simpleType>
    </xsd:element>
    <xsd:element name="Arrangement" ma:index="14" nillable="true" ma:displayName="Arrangement" ma:format="Dropdown" ma:internalName="Arrangement" ma:percentage="FALSE">
      <xsd:simpleType>
        <xsd:restriction base="dms:Number">
          <xsd:maxInclusive value="200"/>
          <xsd:minInclusive value="1"/>
        </xsd:restriction>
      </xsd:simpleType>
    </xsd:element>
    <xsd:element name="Subtitle" ma:index="15" nillable="true" ma:displayName="Subtitle" ma:internalName="Subtitle">
      <xsd:simpleType>
        <xsd:restriction base="dms:Text">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Order0" ma:index="20" nillable="true" ma:displayName="Order" ma:format="Dropdown" ma:internalName="Order0"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e07991a-aad7-47a6-bc2d-b4a10ba769a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41CAF-DB43-47B4-8D20-2D3CDA79F095}">
  <ds:schemaRefs>
    <ds:schemaRef ds:uri="http://schemas.microsoft.com/sharepoint/v3/contenttype/forms"/>
  </ds:schemaRefs>
</ds:datastoreItem>
</file>

<file path=customXml/itemProps2.xml><?xml version="1.0" encoding="utf-8"?>
<ds:datastoreItem xmlns:ds="http://schemas.openxmlformats.org/officeDocument/2006/customXml" ds:itemID="{77F5C853-701E-469D-83E3-07468C7F4936}">
  <ds:schemaRefs>
    <ds:schemaRef ds:uri="http://www.w3.org/XML/1998/namespace"/>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85dc8d11-1d47-443a-b00f-bee13e874f42"/>
    <ds:schemaRef ds:uri="http://schemas.microsoft.com/office/infopath/2007/PartnerControls"/>
    <ds:schemaRef ds:uri="0e07991a-aad7-47a6-bc2d-b4a10ba769a3"/>
    <ds:schemaRef ds:uri="http://schemas.microsoft.com/office/2006/metadata/properties"/>
  </ds:schemaRefs>
</ds:datastoreItem>
</file>

<file path=customXml/itemProps3.xml><?xml version="1.0" encoding="utf-8"?>
<ds:datastoreItem xmlns:ds="http://schemas.openxmlformats.org/officeDocument/2006/customXml" ds:itemID="{4F748B61-F919-4D38-9193-D5A7A2EA5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dc8d11-1d47-443a-b00f-bee13e874f42"/>
    <ds:schemaRef ds:uri="0e07991a-aad7-47a6-bc2d-b4a10ba76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TEC FORM</vt:lpstr>
      <vt:lpstr>General TEC Instructions</vt:lpstr>
      <vt:lpstr>Electronic Workbook Instruction</vt:lpstr>
      <vt:lpstr>DateCount</vt:lpstr>
      <vt:lpstr>HowPaid</vt:lpstr>
      <vt:lpstr>IsJusticeCorps</vt:lpstr>
      <vt:lpstr>MileageRate</vt:lpstr>
      <vt:lpstr>position_tab</vt:lpstr>
      <vt:lpstr>'Electronic Workbook Instruction'!Print_Area</vt:lpstr>
      <vt:lpstr>'General TEC Instructions'!Print_Area</vt:lpstr>
      <vt:lpstr>'TEC FORM'!Print_Area</vt:lpstr>
      <vt:lpstr>PW</vt:lpstr>
      <vt:lpstr>RateTable</vt:lpstr>
      <vt:lpstr>SmallTrans</vt:lpstr>
      <vt:lpstr>TransType</vt:lpstr>
    </vt:vector>
  </TitlesOfParts>
  <Company>Administrative Office of the Courts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Claim</dc:title>
  <dc:creator>Windows User</dc:creator>
  <cp:lastModifiedBy>Siskind, Dan, Superior Court</cp:lastModifiedBy>
  <cp:lastPrinted>2021-12-30T16:57:38Z</cp:lastPrinted>
  <dcterms:created xsi:type="dcterms:W3CDTF">2001-08-03T16:10:53Z</dcterms:created>
  <dcterms:modified xsi:type="dcterms:W3CDTF">2026-07-29T16:57:32Z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0x010100908FF9207A9FF74086AD9D5CA30B12EF</vt:lpwstr>
  </property>
</Properties>
</file>